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Yen-TCHC\Desktop\New folder 1\1.NAM 2019\4.DANH GIA HIEU QUA Q3-2019\2.hs danh gia quy cac don vi\7.phong QLKH-HTQT\"/>
    </mc:Choice>
  </mc:AlternateContent>
  <bookViews>
    <workbookView xWindow="0" yWindow="0" windowWidth="20490" windowHeight="7755"/>
  </bookViews>
  <sheets>
    <sheet name="Mẫu 4A" sheetId="17" r:id="rId1"/>
    <sheet name="KL CV 10%" sheetId="14" r:id="rId2"/>
    <sheet name="Trang" sheetId="13" r:id="rId3"/>
    <sheet name="Dung" sheetId="16" r:id="rId4"/>
    <sheet name="Hoa" sheetId="18" r:id="rId5"/>
  </sheets>
  <definedNames>
    <definedName name="_xlnm.Print_Titles" localSheetId="3">Dung!$10:$10</definedName>
    <definedName name="_xlnm.Print_Titles" localSheetId="2">Trang!$11:$11</definedName>
  </definedNames>
  <calcPr calcId="152511"/>
</workbook>
</file>

<file path=xl/calcChain.xml><?xml version="1.0" encoding="utf-8"?>
<calcChain xmlns="http://schemas.openxmlformats.org/spreadsheetml/2006/main">
  <c r="G14" i="17" l="1"/>
  <c r="G12" i="17"/>
  <c r="G11" i="17"/>
  <c r="F41" i="18" l="1"/>
  <c r="F38" i="18"/>
  <c r="F36" i="18"/>
  <c r="F34" i="18"/>
  <c r="F32" i="18"/>
  <c r="F30" i="18"/>
  <c r="F29" i="18" s="1"/>
  <c r="E29" i="18"/>
  <c r="F25" i="18"/>
  <c r="E25" i="18"/>
  <c r="F22" i="18"/>
  <c r="E22" i="18"/>
  <c r="F16" i="18"/>
  <c r="F11" i="18" s="1"/>
  <c r="F43" i="18" s="1"/>
  <c r="E16" i="18"/>
  <c r="F12" i="18"/>
  <c r="E12" i="18"/>
  <c r="E11" i="18" s="1"/>
  <c r="E43" i="18" s="1"/>
  <c r="K13" i="17" l="1"/>
  <c r="K15" i="17"/>
  <c r="M13" i="17"/>
  <c r="M15" i="17"/>
  <c r="L13" i="17"/>
  <c r="L15" i="17"/>
  <c r="J14" i="17"/>
  <c r="M14" i="17" s="1"/>
  <c r="N14" i="17" l="1"/>
  <c r="L14" i="17"/>
  <c r="K14" i="17"/>
  <c r="F41" i="16"/>
  <c r="F38" i="16"/>
  <c r="F36" i="16"/>
  <c r="F34" i="16"/>
  <c r="F32" i="16"/>
  <c r="F30" i="16"/>
  <c r="E29" i="16"/>
  <c r="F25" i="16"/>
  <c r="E25" i="16"/>
  <c r="F22" i="16"/>
  <c r="E22" i="16"/>
  <c r="F16" i="16"/>
  <c r="E16" i="16"/>
  <c r="F12" i="16"/>
  <c r="E12" i="16"/>
  <c r="F42" i="13"/>
  <c r="F39" i="13"/>
  <c r="F37" i="13"/>
  <c r="F35" i="13"/>
  <c r="F33" i="13"/>
  <c r="F31" i="13"/>
  <c r="E30" i="13"/>
  <c r="F26" i="13"/>
  <c r="E26" i="13"/>
  <c r="F23" i="13"/>
  <c r="E23" i="13"/>
  <c r="F17" i="13"/>
  <c r="E17" i="13"/>
  <c r="F13" i="13"/>
  <c r="E13" i="13"/>
  <c r="J12" i="17"/>
  <c r="L12" i="17" s="1"/>
  <c r="J11" i="17"/>
  <c r="K11" i="17" s="1"/>
  <c r="O9" i="14"/>
  <c r="P9" i="14" s="1"/>
  <c r="Q9" i="14" s="1"/>
  <c r="O10" i="14"/>
  <c r="P10" i="14" s="1"/>
  <c r="Q10" i="14" s="1"/>
  <c r="O8" i="14"/>
  <c r="P8" i="14" s="1"/>
  <c r="Q8" i="14" s="1"/>
  <c r="F12" i="13" l="1"/>
  <c r="E12" i="13"/>
  <c r="E45" i="13" s="1"/>
  <c r="E11" i="16"/>
  <c r="E43" i="16" s="1"/>
  <c r="F11" i="16"/>
  <c r="F29" i="16"/>
  <c r="F30" i="13"/>
  <c r="K12" i="17"/>
  <c r="N11" i="17"/>
  <c r="M12" i="17"/>
  <c r="N12" i="17"/>
  <c r="M11" i="17"/>
  <c r="L11" i="17"/>
  <c r="F45" i="13" l="1"/>
  <c r="F43" i="16"/>
</calcChain>
</file>

<file path=xl/sharedStrings.xml><?xml version="1.0" encoding="utf-8"?>
<sst xmlns="http://schemas.openxmlformats.org/spreadsheetml/2006/main" count="334" uniqueCount="206">
  <si>
    <t>I</t>
  </si>
  <si>
    <t>II</t>
  </si>
  <si>
    <t>Ý KIẾN ĐÓNG GÓP CỤ THỂ CỦA ĐỒNG NGHIỆP:</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</si>
  <si>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</si>
  <si>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</si>
  <si>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Mẫu 02 B</t>
  </si>
  <si>
    <r>
      <t>Tiêu chí 2: Năng lực và kỹ năng</t>
    </r>
    <r>
      <rPr>
        <i/>
        <sz val="13"/>
        <color indexed="30"/>
        <rFont val="Times New Roman"/>
        <family val="1"/>
      </rPr>
      <t/>
    </r>
  </si>
  <si>
    <t>TỔNG CỘNG (I+II)</t>
  </si>
  <si>
    <t>NGƯỜI ĐÁNH GIÁ</t>
  </si>
  <si>
    <t>(ký tên và ghi rõ học tên)</t>
  </si>
  <si>
    <t>STT</t>
  </si>
  <si>
    <t>TIÊU CHÍ ĐÁNH GIÁ</t>
  </si>
  <si>
    <t>ĐIỂM TỐI ĐA</t>
  </si>
  <si>
    <t>ĐIỂM ĐỒNG NGHIỆP ĐÁNH GIÁ</t>
  </si>
  <si>
    <t>GHI CHÚ</t>
  </si>
  <si>
    <t>1.1</t>
  </si>
  <si>
    <t>1.2</t>
  </si>
  <si>
    <t>1.3</t>
  </si>
  <si>
    <t>2.1</t>
  </si>
  <si>
    <t>2.2</t>
  </si>
  <si>
    <t>2.3</t>
  </si>
  <si>
    <t>2.4</t>
  </si>
  <si>
    <t>2.5</t>
  </si>
  <si>
    <t>3.1</t>
  </si>
  <si>
    <t>3.2</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</si>
  <si>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</si>
  <si>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</si>
  <si>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 xml:space="preserve">Họ và tên </t>
  </si>
  <si>
    <t>Kết quả thực hiện nhiệm vụ</t>
  </si>
  <si>
    <t>Quy đổi ra điểm</t>
  </si>
  <si>
    <t>01</t>
  </si>
  <si>
    <t>02</t>
  </si>
  <si>
    <t>03</t>
  </si>
  <si>
    <t>THỐNG KÊ CHI TIẾT KHỐI LƯỢNG CÔNG VIỆC ĐỘT XUẤT ĐƠN VỊ THỰC HIỆN</t>
  </si>
  <si>
    <t>TT</t>
  </si>
  <si>
    <t>Tên nội dung công việc</t>
  </si>
  <si>
    <t>Thời gian bắt đầu</t>
  </si>
  <si>
    <t>Thời gian kết thúc</t>
  </si>
  <si>
    <t>Tổng số cá nhân tham gia</t>
  </si>
  <si>
    <t>Số cá nhân tham gia không đạt yêu cầu</t>
  </si>
  <si>
    <t>Tỷ lệ</t>
  </si>
  <si>
    <t>Ghi chú</t>
  </si>
  <si>
    <t>Tổng tỷ lệ n nhiệm vụ</t>
  </si>
  <si>
    <t>Nhiệm vụ 6</t>
  </si>
  <si>
    <t>Nhiệm vụ 7</t>
  </si>
  <si>
    <t>Nhiệm vụ 8</t>
  </si>
  <si>
    <t>Chủ động nghiên cứu, cập nhật kịp thời các kiến thức pháp luật và chuyên môn nghiệp vụ để tham mưu, tổ chức thực hiện công việc có chất lượng.</t>
  </si>
  <si>
    <t>Thực hiện xây dựng nội bộ đoàn kết (2đ). Cá nhân gây mâu thuẫn 1 lần (1đ); 2 lần trở lên hoặc tham gia vận động gây mất đoàn kết nội bộ trong trường, đơn vị (0đ)</t>
  </si>
  <si>
    <t>Mẫu 02 D</t>
  </si>
  <si>
    <t>Báo cáo kịp thời, chính xác với lãnh đạo về tình hình, kết quả thực hiện nhiệm vụ được giao (2đ), không báo cáo kịp thời 1 lần (1đ); 2 lần trở lên (0đ)</t>
  </si>
  <si>
    <t>Xây dựng kế hoạch công tác quý, tổng kết đánh giá, báo cáo kết quả thực hiện cho thành viên Ban Giám hiệu được phân công phụ trách (2đ), không thực hiện (0đ)</t>
  </si>
  <si>
    <t>Mẫu 4A</t>
  </si>
  <si>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</si>
  <si>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</si>
  <si>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</si>
  <si>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</si>
  <si>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</si>
  <si>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</si>
  <si>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</si>
  <si>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số Điểm cộng</t>
  </si>
  <si>
    <t>Tổng số Điểm trừ</t>
  </si>
  <si>
    <t>Tổng điểm</t>
  </si>
  <si>
    <r>
      <t>Hoàn thành xuất sắc nhiệm vụ</t>
    </r>
    <r>
      <rPr>
        <i/>
        <sz val="14"/>
        <color indexed="8"/>
        <rFont val="Times New Roman"/>
        <family val="1"/>
      </rPr>
      <t/>
    </r>
  </si>
  <si>
    <t>Hoàn thành tốt nhiệm vụ</t>
  </si>
  <si>
    <t>Hoàn thành nhiệm vụ hoặc hoàn thành nhiệm vụ nhưng còn hạn chế về năng lực</t>
  </si>
  <si>
    <t>Không hoàn thành nhiệm vụ</t>
  </si>
  <si>
    <t>Không xếp loai
(nghỉ chế độ thai sản, nghỉ không lương, nghỉ việc,...)</t>
  </si>
  <si>
    <t>(1)</t>
  </si>
  <si>
    <t>(2)</t>
  </si>
  <si>
    <t>(3)</t>
  </si>
  <si>
    <t>(4)</t>
  </si>
  <si>
    <t>(5)</t>
  </si>
  <si>
    <t>(6)</t>
  </si>
  <si>
    <t>(7)</t>
  </si>
  <si>
    <t>(8)</t>
  </si>
  <si>
    <t>(9)= (5+6+7)-(8)</t>
  </si>
  <si>
    <t>(10)</t>
  </si>
  <si>
    <t>(11)</t>
  </si>
  <si>
    <t>(12)</t>
  </si>
  <si>
    <t>(13)</t>
  </si>
  <si>
    <t>Viên chức</t>
  </si>
  <si>
    <t>Hợp đồng Trường</t>
  </si>
  <si>
    <t>(14)</t>
  </si>
  <si>
    <r>
      <t xml:space="preserve">Nhiệm vụ chung của nhà trường </t>
    </r>
    <r>
      <rPr>
        <b/>
        <sz val="13"/>
        <color indexed="10"/>
        <rFont val="Times New Roman"/>
        <family val="1"/>
      </rPr>
      <t>(tối đa 5%)</t>
    </r>
  </si>
  <si>
    <r>
      <t xml:space="preserve">Nhiệm vụ riêng của từng đơn vị </t>
    </r>
    <r>
      <rPr>
        <b/>
        <sz val="13"/>
        <color indexed="10"/>
        <rFont val="Times New Roman"/>
        <family val="1"/>
      </rPr>
      <t>(tối đa 5%)</t>
    </r>
  </si>
  <si>
    <t>BẢNG XÁC ĐỊNH KHỐI LƯỢNG CÔNG VIỆC QUÝ III/2019</t>
  </si>
  <si>
    <t>Nhiệm vụ 2</t>
  </si>
  <si>
    <t>Nhiệm vụ 3</t>
  </si>
  <si>
    <t>Nhiệm vụ 4</t>
  </si>
  <si>
    <t>Nhiệm vụ 9</t>
  </si>
  <si>
    <t>Nhiệm vụ 10</t>
  </si>
  <si>
    <r>
      <t>Ghi chú:</t>
    </r>
    <r>
      <rPr>
        <b/>
        <sz val="13"/>
        <color indexed="10"/>
        <rFont val="Times New Roman"/>
        <family val="1"/>
      </rPr>
      <t xml:space="preserve"> </t>
    </r>
    <r>
      <rPr>
        <b/>
        <sz val="13"/>
        <rFont val="Times New Roman"/>
        <family val="1"/>
      </rPr>
      <t>Trọng số của mỗi công việc, được căn cứ vào mức độ phức tạp, thời gian thực hiện...do Trưởng đơn vị quyết định và không vượt quá 2%.</t>
    </r>
  </si>
  <si>
    <t>Mức độ hoàn thành khối lượng công việc được giao (tối đa 90%)</t>
  </si>
  <si>
    <t>Mức độ hoàn thành các công việc đột xuất (tối đa 10%)</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</si>
  <si>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</si>
  <si>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</si>
  <si>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Đảm bảo ngày công kế hoạch. Nghỉ làm việc (kể cả có phép) 3 ngày liên tục hoặc từ 4 đến 5 ngày (-1đ); từ 6 đến 7 ngày (-2đ); trên 7 ngày, mỗi ngày trên 7 (-0,5đ)</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</si>
  <si>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</si>
  <si>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</si>
  <si>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Nộp hồ sơ cá nhân, bằng cấp, chứng chỉ… khi được Trường thông báo trễ hạn 02 lần (-1đ)</t>
  </si>
  <si>
    <t>Sử dụng tài sản của Nhà trường vào mục đích cá nhân bị đơn vị, nhà trường nhắc nhở, ghi nhận 1 lần (-1đ)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</si>
  <si>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</si>
  <si>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 xml:space="preserve">Không chấp hành sự điều động, phân công thường xuyên và đột xuất của nhà trường,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</si>
  <si>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</si>
  <si>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</si>
  <si>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</si>
  <si>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</si>
  <si>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</si>
  <si>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</si>
  <si>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</si>
  <si>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</si>
  <si>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</si>
  <si>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</si>
  <si>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</si>
  <si>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</si>
  <si>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</si>
  <si>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</si>
  <si>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Báo cáo kịp thời, chính xác với lãnh đạo về tình hình, kết quả thực hiện nhiệm vụ được giao</t>
  </si>
  <si>
    <t>Phối hợp, tạo lập mối quan hệ tốt với cá nhân, tổ chức có liên quan trong thực hiện nhiệm vụ</t>
  </si>
  <si>
    <r>
      <t xml:space="preserve">Có trên 20% nhiệm vụ hoàn thành vượt tiến độ, có chất lượng và hiệu quả </t>
    </r>
    <r>
      <rPr>
        <i/>
        <sz val="13"/>
        <color indexed="10"/>
        <rFont val="Times New Roman"/>
        <family val="1"/>
      </rPr>
      <t>(tổng điểm tiêu chuẩn không vượt quá 8đ)</t>
    </r>
  </si>
  <si>
    <t>9.1</t>
  </si>
  <si>
    <t>9.2</t>
  </si>
  <si>
    <t>Đơn vị có sáng tạo, cải tiến phương pháp làm việc, nâng cao hiệu quả công việc, ý tưởng xây dựng môi trường làm việc xanh,sạch, đẹp được lãnh đạo nhà trường đánh giá trong các buổi họp định kỳ (có biên bản ghi nhận) hoặc tham gia xây dựng dự án/ đề án/ chương trình làm việc cấp Trường/tham gia hội thao, hội thi, hội giảng cấp đơn vị đến cấp thành phố đạt giải: 1 sáng kiến/ dự án/1 lần tham gia hội thao, hội thi, hội giảng  (1đ), điểm tối đa (3đ)</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</si>
  <si>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</si>
  <si>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</si>
  <si>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</si>
  <si>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</si>
  <si>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</si>
  <si>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ĐÁNH GIÁ VÀ ĐÓNG GÓP Ý KIẾN ĐỐI VỚI ĐỒNG NGHIỆP
Kỳ đánh giá:  Quý 3/2019</t>
  </si>
  <si>
    <t>Tham gia đầy đủ, đúng giờ các buổi học chính trị, nghe thời sự, bồi dưỡng chuyên môn, nghiệp vụ,… được tổ chức tại Trường; cuộc họp của đơn vị và nhà trường (1đ). Vắng vì việc riêng có phép (-1đ/buổi)</t>
  </si>
  <si>
    <t xml:space="preserve">Không chấp hành sự điều động, phân công thường xuyên và đột xuất của Trưởng đơn vị; Không thực hiện hoặc không hoàn thành các báo cáo, nhiệm vụ được giao, mỗi lần (-1đ) </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</si>
  <si>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</si>
  <si>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</si>
  <si>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Có tham gia góp ý xây dựng cải cách quy trình làm việc, kế hoạch công tác, chương trình hành động của đơn vị/nhà trường (được đơn vị phụ trách công tác tổng hợp ghi nhận/trưởng đơn vị ghi nhận), mỗi lần (1đ), tối đa (3đ)</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</si>
  <si>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</si>
  <si>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</si>
  <si>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ĐÁNH GIÁ VÀ ĐÓNG GÓP Ý KIẾN ĐỐI VỚI ĐỒNG NGHIỆP
Kỳ đánh giá:  Quý 2/2019</t>
  </si>
  <si>
    <t>Không thực hiện báo cáo, xin ý kiến, xin phép bằng văn bản đúng thẩm quyền đơn vị phân công mỗi lần (-1đ)</t>
  </si>
  <si>
    <t>Có thái độ gây nhũng nhiễu, phiền hà, trục lợi cá nhân khi xử lý, giải quyết công việc. Vi phạm 1 lần (sau khi kết quả xác minh là sai phạm) (-1đ)</t>
  </si>
  <si>
    <t>Cá nhân chủ động cập nhật, vận dụng các văn bản, ứng dụng công nghệ kỹ thuật mới, thực hiện nhiệm vụ được giao đúng quy trình, quy định (1đ); không đúng quy trình, quy định 1 lần (0,5đ); 2 lần trở lên (0đ)</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</si>
  <si>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</si>
  <si>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Hoàn thành công việc được giao vượt tiến độ có chất lượng và hiệu quả, không sai sót chuyên môn: từ 20% đầu công việc trở lên (8đ); từ 10-&lt;20% (5đ); từ 5&lt;10% (3đ); dưới 5%-&gt;0% (2đ).</t>
  </si>
  <si>
    <t>Đơn vị hoàn thành công việc được giao vượt tiến độ có chất lượng và hiệu quả, không sai sót chuyên môn: từ 20% đầu công việc trở lên (8đ); từ 10-&lt;20% (5đ); từ 5&lt;10% (3đ); dưới 5%-&gt;0% (2đ).</t>
  </si>
  <si>
    <t>Nguyễn Ngọc Trang
Lê Tiến Dũng</t>
  </si>
  <si>
    <t>16/8/2019</t>
  </si>
  <si>
    <t>14/6/2019</t>
  </si>
  <si>
    <t>Huỳnh Thị Cẩm Hoa</t>
  </si>
  <si>
    <t>Nguyễn Ngọc Trang</t>
  </si>
  <si>
    <t>Lê Tiến Dũng</t>
  </si>
  <si>
    <t>24/8/2019</t>
  </si>
  <si>
    <t>Ngày 20 tháng 9 năm 2019</t>
  </si>
  <si>
    <t>TRƯỞNG ĐƠN VỊ
Nguyễn Ngọc Trang</t>
  </si>
  <si>
    <r>
      <t xml:space="preserve">TRƯỜNG CAO ĐẲNG LÝ TỰ TRỌNG
 THÀNH PHỐ HỒ CHÍ MINH
</t>
    </r>
    <r>
      <rPr>
        <b/>
        <sz val="12"/>
        <rFont val="Times New Roman"/>
        <family val="1"/>
      </rPr>
      <t>PHÒNG QUẢN LÝ KHOA HỌC
- HỢP TÁC QUỐC TẾ</t>
    </r>
  </si>
  <si>
    <t>Nguyễn Ngọc</t>
  </si>
  <si>
    <t>Trang</t>
  </si>
  <si>
    <t>Huỳnh Thị Cẩm</t>
  </si>
  <si>
    <t>Hoa</t>
  </si>
  <si>
    <t>Lê Tiến</t>
  </si>
  <si>
    <t>Dũng</t>
  </si>
  <si>
    <t>79000H05.000474</t>
  </si>
  <si>
    <r>
      <rPr>
        <sz val="13"/>
        <color indexed="8"/>
        <rFont val="Times New Roman"/>
        <family val="1"/>
      </rPr>
      <t xml:space="preserve">TRƯỜNG CAO ĐẲNG LÝ TỰ TRỌNG
THÀNH PHỐ HỒ CHÍ MINH
</t>
    </r>
    <r>
      <rPr>
        <b/>
        <sz val="13"/>
        <color indexed="8"/>
        <rFont val="Times New Roman"/>
        <family val="1"/>
      </rPr>
      <t>QUẢN LÝ KHOA HỌC
- HỢP TÁC QUỐC TẾ</t>
    </r>
  </si>
  <si>
    <r>
      <t xml:space="preserve">BÁO CÁO DANH SÁCH TỔNG HỢP KẾT QUẢ </t>
    </r>
    <r>
      <rPr>
        <b/>
        <sz val="13"/>
        <color indexed="8"/>
        <rFont val="Times New Roman"/>
        <family val="1"/>
      </rPr>
      <t>ĐÁNH GIÁ,
PHÂN LOẠI CỦA CÔNG CHỨC, VIÊN CHỨC
Kỳ đánh giá: Quý 3/2019</t>
    </r>
  </si>
  <si>
    <r>
      <t xml:space="preserve">Họ và tên người được đánh giá: </t>
    </r>
    <r>
      <rPr>
        <sz val="12"/>
        <color indexed="8"/>
        <rFont val="Times New Roman"/>
        <family val="1"/>
      </rPr>
      <t xml:space="preserve"> Lê Tiến Dũng</t>
    </r>
  </si>
  <si>
    <r>
      <t xml:space="preserve">Chức vụ: </t>
    </r>
    <r>
      <rPr>
        <sz val="12"/>
        <color indexed="8"/>
        <rFont val="Times New Roman"/>
        <family val="1"/>
      </rPr>
      <t xml:space="preserve"> Nhân viên</t>
    </r>
  </si>
  <si>
    <r>
      <t>Đơn vị công tác</t>
    </r>
    <r>
      <rPr>
        <b/>
        <i/>
        <sz val="12"/>
        <color indexed="8"/>
        <rFont val="Times New Roman"/>
        <family val="1"/>
      </rPr>
      <t>:</t>
    </r>
    <r>
      <rPr>
        <i/>
        <sz val="12"/>
        <color indexed="8"/>
        <rFont val="Times New Roman"/>
        <family val="1"/>
      </rPr>
      <t xml:space="preserve"> </t>
    </r>
    <r>
      <rPr>
        <sz val="12"/>
        <color indexed="8"/>
        <rFont val="Times New Roman"/>
        <family val="1"/>
      </rPr>
      <t>Phòng QLKH - HTQT</t>
    </r>
  </si>
  <si>
    <r>
      <t xml:space="preserve">Mã số CBCCVC: </t>
    </r>
    <r>
      <rPr>
        <sz val="12"/>
        <color indexed="8"/>
        <rFont val="Times New Roman"/>
        <family val="1"/>
      </rPr>
      <t xml:space="preserve"> 79000H05.000474</t>
    </r>
  </si>
  <si>
    <r>
      <t xml:space="preserve">(ký tên và ghi rõ học tên)
</t>
    </r>
    <r>
      <rPr>
        <b/>
        <sz val="12"/>
        <color indexed="8"/>
        <rFont val="Times New Roman"/>
        <family val="1"/>
      </rPr>
      <t>Nguyễn Ngọc Trang</t>
    </r>
  </si>
  <si>
    <t>Họ và tên người được đánh giá: Nguyễn Ngọc Trang</t>
  </si>
  <si>
    <t>Chức vụ: Trưởng phòng</t>
  </si>
  <si>
    <t>Đơn vị công tác: Phòng QLKH - HTQT</t>
  </si>
  <si>
    <t>Mã số CBCCVC: 11100000746</t>
  </si>
  <si>
    <r>
      <t xml:space="preserve">TRƯỞNG ĐƠN VỊ
</t>
    </r>
    <r>
      <rPr>
        <i/>
        <sz val="13"/>
        <color indexed="8"/>
        <rFont val="Times New Roman"/>
        <family val="1"/>
      </rPr>
      <t xml:space="preserve">(ký tên và ghi rõ họ tên)
</t>
    </r>
    <r>
      <rPr>
        <b/>
        <sz val="13"/>
        <color indexed="8"/>
        <rFont val="Times New Roman"/>
        <family val="1"/>
      </rPr>
      <t>Nguyễn Ngọc Trang</t>
    </r>
  </si>
  <si>
    <t>Trừ 3 điểm (nghỉ 9 ngày)</t>
  </si>
  <si>
    <t>Chủ động cập nhật và thực hiện nhiệm vụ đúng quy trình</t>
  </si>
  <si>
    <t>Có đề xuất ý kiến với Trưởng đơn vị</t>
  </si>
  <si>
    <t>Nội bộ đoàn kết</t>
  </si>
  <si>
    <t>Hoàn thành công việc được giao vượt tiến độ và có chất lượng từ 10-&lt;20%</t>
  </si>
  <si>
    <r>
      <rPr>
        <b/>
        <sz val="13"/>
        <color indexed="8"/>
        <rFont val="Times New Roman"/>
        <family val="1"/>
      </rPr>
      <t>Nhiệm vụ 2:</t>
    </r>
    <r>
      <rPr>
        <sz val="13"/>
        <color indexed="8"/>
        <rFont val="Times New Roman"/>
        <family val="1"/>
      </rPr>
      <t xml:space="preserve"> Tham gia thi, điều hành, hỗ trợ công tác thi thiết bị đào tạo tự làm cấp Toàn quốc</t>
    </r>
  </si>
  <si>
    <r>
      <rPr>
        <b/>
        <sz val="13"/>
        <color indexed="8"/>
        <rFont val="Times New Roman"/>
        <family val="1"/>
      </rPr>
      <t>Nhiệm vụ 3:</t>
    </r>
    <r>
      <rPr>
        <sz val="13"/>
        <color indexed="8"/>
        <rFont val="Times New Roman"/>
        <family val="1"/>
      </rPr>
      <t xml:space="preserve"> Tham gia tư vấn tuyển sinh tại HTB</t>
    </r>
  </si>
  <si>
    <r>
      <t xml:space="preserve">Nhiệm vụ 4: </t>
    </r>
    <r>
      <rPr>
        <sz val="13"/>
        <color indexed="8"/>
        <rFont val="Times New Roman"/>
        <family val="1"/>
      </rPr>
      <t>Thực hiện hỗ trợ tuần sinh hoạt giáo dục định hướng (ngoài giờ)</t>
    </r>
  </si>
  <si>
    <r>
      <t xml:space="preserve">Nhiệm vụ 10: </t>
    </r>
    <r>
      <rPr>
        <sz val="13"/>
        <color indexed="8"/>
        <rFont val="Times New Roman"/>
        <family val="1"/>
      </rPr>
      <t>Tham gia viết bài Hội thảo khoa học cấp Trường</t>
    </r>
  </si>
  <si>
    <r>
      <t xml:space="preserve">Nhiệm vụ 11: </t>
    </r>
    <r>
      <rPr>
        <sz val="13"/>
        <color indexed="8"/>
        <rFont val="Times New Roman"/>
        <family val="1"/>
      </rPr>
      <t>Vận động tài trợ cho Nhà trường (hiện vật, hiện kim, thiết bị đào tạo...), học bổng cho HS-SV</t>
    </r>
  </si>
  <si>
    <t>31/7/2019</t>
  </si>
  <si>
    <t>Nguyễn Ngọc Trang
Huỳnh Thị Cẩm Hoa</t>
  </si>
  <si>
    <r>
      <rPr>
        <b/>
        <sz val="13"/>
        <color indexed="8"/>
        <rFont val="Times New Roman"/>
        <family val="1"/>
      </rPr>
      <t>Nhiệm vụ 7:</t>
    </r>
    <r>
      <rPr>
        <sz val="13"/>
        <color indexed="8"/>
        <rFont val="Times New Roman"/>
        <family val="1"/>
      </rPr>
      <t xml:space="preserve">  Hỗ trợ tiếp và làm việc với Giám đốc Trung tâm chuyển giao công nghệ - Sở Khoa học công nghệ tỉnh Đắk Nông</t>
    </r>
  </si>
  <si>
    <r>
      <rPr>
        <b/>
        <sz val="13"/>
        <color indexed="8"/>
        <rFont val="Times New Roman"/>
        <family val="1"/>
      </rPr>
      <t>Nhiệm vụ 8:</t>
    </r>
    <r>
      <rPr>
        <sz val="13"/>
        <color indexed="8"/>
        <rFont val="Times New Roman"/>
        <family val="1"/>
      </rPr>
      <t xml:space="preserve"> Thực hiện xin giấy phép phê duyệt việc tiếp nhận khoản viện trợ phi dự án do Công ty TNHH Liên doanh Saf-Viet tài trợ</t>
    </r>
  </si>
  <si>
    <t>Nhiệm vụ 11</t>
  </si>
  <si>
    <r>
      <rPr>
        <b/>
        <sz val="13"/>
        <color indexed="8"/>
        <rFont val="Times New Roman"/>
        <family val="1"/>
      </rPr>
      <t>Nhiệm vụ 6:</t>
    </r>
    <r>
      <rPr>
        <sz val="13"/>
        <color indexed="8"/>
        <rFont val="Times New Roman"/>
        <family val="1"/>
      </rPr>
      <t xml:space="preserve"> Hỗ trợ tiếp Thứ trưởng Cơ quan Giáo dục Phần Lan và đoàn đại sứ Phần Lan tham quan Trường và Trung tâm Đào tạo KONE</t>
    </r>
  </si>
  <si>
    <t>Hỗ trợ chuẩn bị nội dung  giáo dục định hướng, phần HTQT</t>
  </si>
  <si>
    <t>Vận động Adidas viện trợ máy tính đã qua sử dụng (20 máy tính xách tay  và 10 CPU, màn hình )</t>
  </si>
  <si>
    <t>Nghỉ phép để học tập huấn do đại học Bang Arizona tổ chức tại Hoa Kỳ</t>
  </si>
  <si>
    <t>- Thảo luận để hợp tác với tỉnh Đắk nông về chuyển giao CN; - Tiếp tập đoàn Solij, Nhật theo tư vấn của Sở Giáo dục-Đào tạo</t>
  </si>
  <si>
    <t>- Xây dựng chiến lược phát triển TT Đào tạo BAKE; TT Đào tạo KONE
- Tham gia xây dựng chương trình làm việc cho hội thi thiết bị ĐT tự làm cấp Toàn quốc</t>
  </si>
  <si>
    <t xml:space="preserve"> Tham gia xây dựng tiến độ giảng dạy chương trình ngoại ngữ 2</t>
  </si>
  <si>
    <t>17/8/2019</t>
  </si>
  <si>
    <t>TP. Hồ Chí Minh, ngày 23 tháng 9 năm 2019</t>
  </si>
  <si>
    <t>Tp.HCM, ngày 23 tháng 9 năm 2019</t>
  </si>
  <si>
    <t xml:space="preserve">         Thống nhất với các đánh giá trên</t>
  </si>
  <si>
    <r>
      <t xml:space="preserve">Họ và tên người được đánh giá: </t>
    </r>
    <r>
      <rPr>
        <sz val="12"/>
        <color indexed="8"/>
        <rFont val="Times New Roman"/>
        <family val="1"/>
      </rPr>
      <t>Huỳnh Thị Cẩm Hoa</t>
    </r>
  </si>
  <si>
    <r>
      <t xml:space="preserve">Chức vụ: </t>
    </r>
    <r>
      <rPr>
        <sz val="12"/>
        <color indexed="8"/>
        <rFont val="Times New Roman"/>
        <family val="1"/>
      </rPr>
      <t>Nhân viên</t>
    </r>
  </si>
  <si>
    <r>
      <t>Đơn vị công tác</t>
    </r>
    <r>
      <rPr>
        <b/>
        <i/>
        <sz val="12"/>
        <color indexed="8"/>
        <rFont val="Times New Roman"/>
        <family val="1"/>
      </rPr>
      <t>:</t>
    </r>
    <r>
      <rPr>
        <i/>
        <sz val="12"/>
        <color indexed="8"/>
        <rFont val="Times New Roman"/>
        <family val="1"/>
      </rPr>
      <t xml:space="preserve"> </t>
    </r>
    <r>
      <rPr>
        <sz val="12"/>
        <color indexed="8"/>
        <rFont val="Times New Roman"/>
        <family val="1"/>
      </rPr>
      <t>Phòng Quản lý khoa học - Hợp tác quốc tế</t>
    </r>
  </si>
  <si>
    <r>
      <t xml:space="preserve">Mã số CBCCVC: </t>
    </r>
    <r>
      <rPr>
        <sz val="12"/>
        <color indexed="8"/>
        <rFont val="Times New Roman"/>
        <family val="1"/>
      </rPr>
      <t>31000001254</t>
    </r>
  </si>
  <si>
    <t>Chủ động cập nhật thông tin</t>
  </si>
  <si>
    <t xml:space="preserve">kịp thời báo cáo chính xác nội dung </t>
  </si>
  <si>
    <t>luôn xây dựng nội bộ đoàn kết</t>
  </si>
  <si>
    <t>Hoàn thành cv từ 10-&lt;20%</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</si>
</sst>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48"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i/>
      <sz val="13"/>
      <name val="Times New Roman"/>
      <family val="1"/>
    </font>
    <font>
      <b/>
      <sz val="13"/>
      <name val="Times New Roman"/>
      <family val="1"/>
    </font>
    <font>
      <sz val="10"/>
      <name val="Arial"/>
      <family val="2"/>
    </font>
    <font>
      <sz val="12"/>
      <name val="Times New Roman"/>
      <family val="1"/>
    </font>
    <font>
      <b/>
      <sz val="12"/>
      <name val="Times New Roman"/>
      <family val="1"/>
    </font>
    <font>
      <b/>
      <sz val="10"/>
      <name val="Times New Roman"/>
      <family val="1"/>
    </font>
    <font>
      <b/>
      <sz val="14"/>
      <name val="Times New Roman"/>
      <family val="1"/>
    </font>
    <font>
      <sz val="16"/>
      <name val="Times New Roman"/>
      <family val="1"/>
    </font>
    <font>
      <b/>
      <sz val="11"/>
      <name val="Times New Roman"/>
      <family val="1"/>
    </font>
    <font>
      <sz val="11"/>
      <color indexed="8"/>
      <name val="Calibri"/>
      <family val="2"/>
      <charset val="163"/>
    </font>
    <font>
      <b/>
      <sz val="11"/>
      <color indexed="8"/>
      <name val="Times New Roman"/>
      <family val="1"/>
    </font>
    <font>
      <sz val="10"/>
      <name val="VNI-Times"/>
    </font>
    <font>
      <b/>
      <sz val="13"/>
      <color indexed="10"/>
      <name val="Times New Roman"/>
      <family val="1"/>
    </font>
    <font>
      <sz val="14"/>
      <name val="Times New Roman"/>
      <family val="1"/>
    </font>
    <font>
      <i/>
      <sz val="14"/>
      <color indexed="8"/>
      <name val="Times New Roman"/>
      <family val="1"/>
    </font>
    <font>
      <b/>
      <i/>
      <sz val="11"/>
      <color indexed="8"/>
      <name val="Times New Roman"/>
      <family val="1"/>
    </font>
    <font>
      <sz val="14"/>
      <color indexed="8"/>
      <name val="Times New Roman"/>
      <family val="1"/>
    </font>
    <font>
      <b/>
      <i/>
      <sz val="14"/>
      <color indexed="8"/>
      <name val="Times New Roman"/>
      <family val="1"/>
    </font>
    <font>
      <b/>
      <sz val="13"/>
      <color indexed="30"/>
      <name val="Times New Roman"/>
      <family val="1"/>
    </font>
    <font>
      <sz val="13"/>
      <color indexed="10"/>
      <name val="Times New Roman"/>
      <family val="1"/>
    </font>
    <font>
      <sz val="13"/>
      <color indexed="30"/>
      <name val="Times New Roman"/>
      <family val="1"/>
    </font>
    <font>
      <i/>
      <sz val="13"/>
      <color indexed="10"/>
      <name val="Times New Roman"/>
      <family val="1"/>
    </font>
    <font>
      <sz val="11"/>
      <color theme="1"/>
      <name val="Times New Roman"/>
      <family val="1"/>
    </font>
    <font>
      <sz val="11"/>
      <color rgb="FFFF0000"/>
      <name val="Times New Roman"/>
      <family val="1"/>
    </font>
    <font>
      <b/>
      <sz val="13"/>
      <color rgb="FF0070C0"/>
      <name val="Times New Roman"/>
      <family val="1"/>
    </font>
    <font>
      <sz val="14"/>
      <color rgb="FF000000"/>
      <name val="Times New Roman"/>
      <family val="1"/>
    </font>
    <font>
      <sz val="13"/>
      <color rgb="FF0070C0"/>
      <name val="Times New Roman"/>
      <family val="1"/>
    </font>
    <font>
      <sz val="13"/>
      <color theme="1"/>
      <name val="Times New Roman"/>
      <family val="1"/>
    </font>
    <font>
      <b/>
      <sz val="11"/>
      <color theme="1"/>
      <name val="Times New Roman"/>
      <family val="1"/>
    </font>
    <font>
      <sz val="14"/>
      <color theme="1"/>
      <name val="Times New Roman"/>
      <family val="1"/>
    </font>
    <font>
      <b/>
      <sz val="14"/>
      <color theme="1"/>
      <name val="Times New Roman"/>
      <family val="1"/>
    </font>
    <font>
      <sz val="12"/>
      <color theme="1"/>
      <name val="Times New Roman"/>
      <family val="1"/>
    </font>
    <font>
      <b/>
      <sz val="12"/>
      <color theme="1"/>
      <name val="Times New Roman"/>
      <family val="1"/>
    </font>
    <font>
      <sz val="13"/>
      <color rgb="FF000000"/>
      <name val="Times New Roman"/>
      <family val="1"/>
    </font>
    <font>
      <sz val="11"/>
      <color indexed="8"/>
      <name val="Times New Roman"/>
      <family val="1"/>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92D05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s>
  <cellStyleXfs count="5">
    <xf numFmtId="0" fontId="0" fillId="0" borderId="0"/>
    <xf numFmtId="0" fontId="22" fillId="0" borderId="0"/>
    <xf numFmtId="0" fontId="15" fillId="0" borderId="0"/>
    <xf numFmtId="0" fontId="15" fillId="0" borderId="0"/>
    <xf numFmtId="0" fontId="24" fillId="0" borderId="0"/>
  </cellStyleXfs>
  <cellXfs count="213">
    <xf numFmtId="0" fontId="0" fillId="0" borderId="0" xfId="0"/>
    <xf numFmtId="0" fontId="5" fillId="0"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8"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4" fillId="0" borderId="0" xfId="0" applyFont="1" applyAlignment="1" applyProtection="1">
      <alignment vertical="center" wrapText="1"/>
      <protection locked="0"/>
    </xf>
    <xf numFmtId="0" fontId="9" fillId="0" borderId="0" xfId="0" applyFont="1" applyAlignment="1" applyProtection="1">
      <alignment horizontal="center" vertical="center" wrapText="1"/>
      <protection locked="0"/>
    </xf>
    <xf numFmtId="0" fontId="2" fillId="0" borderId="0" xfId="0" applyFont="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14" fillId="0" borderId="1" xfId="0"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35" fillId="0" borderId="1" xfId="0" applyFont="1" applyBorder="1" applyAlignment="1" applyProtection="1">
      <alignment vertical="center" wrapText="1"/>
      <protection locked="0"/>
    </xf>
    <xf numFmtId="0" fontId="36" fillId="0" borderId="1" xfId="0" applyFont="1" applyFill="1" applyBorder="1" applyAlignment="1" applyProtection="1">
      <alignment vertical="center" wrapText="1"/>
      <protection locked="0"/>
    </xf>
    <xf numFmtId="0" fontId="37" fillId="0" borderId="1" xfId="0" applyFont="1" applyBorder="1" applyAlignment="1" applyProtection="1">
      <alignment horizontal="center" vertical="center" wrapText="1"/>
      <protection locked="0"/>
    </xf>
    <xf numFmtId="0" fontId="11" fillId="0" borderId="1" xfId="0" applyFont="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0" fillId="0" borderId="0" xfId="0" applyFont="1" applyAlignment="1" applyProtection="1">
      <alignment vertical="center" wrapText="1"/>
      <protection locked="0"/>
    </xf>
    <xf numFmtId="0" fontId="5" fillId="0" borderId="1" xfId="0" applyFont="1" applyBorder="1" applyAlignment="1" applyProtection="1">
      <alignment horizontal="center" vertical="center" wrapText="1"/>
    </xf>
    <xf numFmtId="0" fontId="7" fillId="0" borderId="0" xfId="0" applyFont="1" applyFill="1" applyAlignment="1" applyProtection="1">
      <alignment horizontal="center" vertical="center" wrapText="1"/>
      <protection locked="0"/>
    </xf>
    <xf numFmtId="0" fontId="7" fillId="0" borderId="0" xfId="0" applyFont="1" applyFill="1" applyAlignment="1" applyProtection="1">
      <alignment vertical="center" wrapText="1"/>
      <protection locked="0"/>
    </xf>
    <xf numFmtId="0" fontId="8"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1" fillId="0" borderId="0" xfId="0" applyFont="1" applyFill="1" applyAlignment="1" applyProtection="1">
      <alignment horizontal="center" vertical="center" wrapText="1"/>
      <protection locked="0"/>
    </xf>
    <xf numFmtId="0" fontId="35" fillId="0" borderId="1" xfId="0" applyFont="1" applyFill="1" applyBorder="1" applyAlignment="1" applyProtection="1">
      <alignment vertical="center" wrapText="1"/>
      <protection locked="0"/>
    </xf>
    <xf numFmtId="0" fontId="10" fillId="0" borderId="1" xfId="0" applyFont="1" applyFill="1" applyBorder="1" applyAlignment="1" applyProtection="1">
      <alignment horizontal="center" vertical="center" wrapText="1"/>
      <protection locked="0"/>
    </xf>
    <xf numFmtId="0" fontId="38" fillId="0" borderId="1" xfId="0" applyNumberFormat="1" applyFont="1" applyFill="1" applyBorder="1" applyAlignment="1" applyProtection="1">
      <alignment horizontal="center" vertical="center"/>
    </xf>
    <xf numFmtId="0" fontId="37" fillId="2" borderId="1" xfId="0" applyFont="1" applyFill="1" applyBorder="1" applyAlignment="1" applyProtection="1">
      <alignment horizontal="center" vertical="center" wrapText="1"/>
    </xf>
    <xf numFmtId="0" fontId="39" fillId="0" borderId="1" xfId="0" applyFont="1" applyBorder="1" applyAlignment="1" applyProtection="1">
      <alignment horizontal="center" vertical="center" wrapText="1"/>
      <protection locked="0"/>
    </xf>
    <xf numFmtId="165" fontId="37" fillId="2" borderId="1" xfId="0" applyNumberFormat="1" applyFont="1" applyFill="1" applyBorder="1" applyAlignment="1" applyProtection="1">
      <alignment horizontal="center" vertical="center" wrapText="1"/>
    </xf>
    <xf numFmtId="0" fontId="5" fillId="0" borderId="2" xfId="0" applyFont="1" applyBorder="1" applyAlignment="1" applyProtection="1">
      <alignment horizontal="center" vertical="center" wrapText="1"/>
      <protection locked="0"/>
    </xf>
    <xf numFmtId="0" fontId="37" fillId="2" borderId="1" xfId="0" applyFont="1" applyFill="1" applyBorder="1" applyAlignment="1" applyProtection="1">
      <alignment horizontal="center" vertical="center" wrapText="1"/>
      <protection locked="0"/>
    </xf>
    <xf numFmtId="165" fontId="37" fillId="0" borderId="1" xfId="0" applyNumberFormat="1" applyFont="1" applyBorder="1" applyAlignment="1" applyProtection="1">
      <alignment horizontal="center" vertical="center" wrapText="1"/>
      <protection locked="0"/>
    </xf>
    <xf numFmtId="0" fontId="18" fillId="0" borderId="0" xfId="2" applyFont="1" applyFill="1" applyAlignment="1" applyProtection="1">
      <alignment horizontal="center" vertical="center"/>
      <protection locked="0"/>
    </xf>
    <xf numFmtId="0" fontId="18" fillId="0" borderId="0" xfId="2" applyFont="1" applyFill="1" applyAlignment="1" applyProtection="1">
      <protection locked="0"/>
    </xf>
    <xf numFmtId="0" fontId="0" fillId="0" borderId="0" xfId="0" applyProtection="1">
      <protection locked="0"/>
    </xf>
    <xf numFmtId="0" fontId="18" fillId="0" borderId="0" xfId="2" applyFont="1" applyFill="1" applyAlignment="1" applyProtection="1">
      <alignment horizontal="center"/>
      <protection locked="0"/>
    </xf>
    <xf numFmtId="0" fontId="0" fillId="0" borderId="0" xfId="0" applyAlignment="1" applyProtection="1">
      <alignment vertical="center"/>
      <protection locked="0"/>
    </xf>
    <xf numFmtId="0" fontId="17" fillId="0" borderId="1" xfId="2" applyFont="1" applyFill="1" applyBorder="1" applyAlignment="1" applyProtection="1">
      <alignment horizontal="center" vertical="center" wrapText="1"/>
      <protection locked="0"/>
    </xf>
    <xf numFmtId="0" fontId="11" fillId="0" borderId="3" xfId="2" quotePrefix="1" applyFont="1" applyFill="1" applyBorder="1" applyAlignment="1" applyProtection="1">
      <alignment horizontal="center" vertical="center"/>
      <protection locked="0"/>
    </xf>
    <xf numFmtId="0" fontId="11" fillId="0" borderId="4" xfId="3" applyFont="1" applyFill="1" applyBorder="1" applyAlignment="1" applyProtection="1">
      <alignment horizontal="left" vertical="center"/>
      <protection locked="0"/>
    </xf>
    <xf numFmtId="9" fontId="11" fillId="0" borderId="1" xfId="2" applyNumberFormat="1" applyFont="1" applyFill="1" applyBorder="1" applyAlignment="1" applyProtection="1">
      <alignment horizontal="center" vertical="center"/>
      <protection locked="0"/>
    </xf>
    <xf numFmtId="164" fontId="40" fillId="0" borderId="1" xfId="1" applyNumberFormat="1" applyFont="1" applyFill="1" applyBorder="1" applyAlignment="1" applyProtection="1">
      <alignment horizontal="center" vertical="center"/>
      <protection locked="0"/>
    </xf>
    <xf numFmtId="0" fontId="0" fillId="0" borderId="0" xfId="0" applyFill="1" applyAlignment="1" applyProtection="1">
      <alignment vertical="center"/>
      <protection locked="0"/>
    </xf>
    <xf numFmtId="0" fontId="11" fillId="0" borderId="5" xfId="4" applyFont="1" applyFill="1" applyBorder="1" applyAlignment="1" applyProtection="1">
      <alignment vertical="center" wrapText="1"/>
      <protection locked="0"/>
    </xf>
    <xf numFmtId="0" fontId="11" fillId="0" borderId="4" xfId="4" applyFont="1" applyFill="1" applyBorder="1" applyAlignment="1" applyProtection="1">
      <alignment vertical="center" wrapText="1"/>
      <protection locked="0"/>
    </xf>
    <xf numFmtId="0" fontId="41" fillId="0" borderId="1" xfId="0" applyFont="1" applyBorder="1" applyAlignment="1" applyProtection="1">
      <alignment horizontal="center" vertical="center" wrapText="1"/>
      <protection locked="0"/>
    </xf>
    <xf numFmtId="0" fontId="41" fillId="0" borderId="5" xfId="0" applyFont="1" applyBorder="1" applyAlignment="1" applyProtection="1">
      <alignment horizontal="center" vertical="center" wrapText="1"/>
      <protection locked="0"/>
    </xf>
    <xf numFmtId="9" fontId="19" fillId="0" borderId="5" xfId="0" applyNumberFormat="1" applyFont="1" applyBorder="1" applyAlignment="1" applyProtection="1">
      <alignment horizontal="center" vertical="center" wrapText="1"/>
      <protection locked="0"/>
    </xf>
    <xf numFmtId="9" fontId="26" fillId="0" borderId="5" xfId="0" applyNumberFormat="1" applyFont="1" applyBorder="1" applyAlignment="1" applyProtection="1">
      <alignment horizontal="center" vertical="center" wrapText="1"/>
      <protection locked="0"/>
    </xf>
    <xf numFmtId="0" fontId="0" fillId="0" borderId="0" xfId="0" applyAlignment="1" applyProtection="1">
      <alignment horizontal="center" vertical="center"/>
      <protection locked="0"/>
    </xf>
    <xf numFmtId="0" fontId="5" fillId="0" borderId="0" xfId="0" applyFont="1" applyAlignment="1" applyProtection="1">
      <alignment vertical="center" wrapText="1"/>
      <protection locked="0"/>
    </xf>
    <xf numFmtId="0" fontId="3" fillId="0" borderId="2" xfId="0" applyFont="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0" fontId="28" fillId="0" borderId="3" xfId="0" quotePrefix="1" applyFont="1" applyBorder="1" applyAlignment="1" applyProtection="1">
      <alignment horizontal="center" vertical="center" wrapText="1"/>
      <protection locked="0"/>
    </xf>
    <xf numFmtId="0" fontId="28" fillId="0" borderId="2" xfId="0" quotePrefix="1" applyFont="1" applyBorder="1" applyAlignment="1" applyProtection="1">
      <alignment horizontal="center" vertical="center" wrapText="1"/>
      <protection locked="0"/>
    </xf>
    <xf numFmtId="0" fontId="28" fillId="0" borderId="1" xfId="0" quotePrefix="1" applyFont="1" applyBorder="1" applyAlignment="1" applyProtection="1">
      <alignment horizontal="center" vertical="center" wrapText="1"/>
      <protection locked="0"/>
    </xf>
    <xf numFmtId="0" fontId="23" fillId="0" borderId="1" xfId="0" quotePrefix="1"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3" fillId="0" borderId="5" xfId="0" applyFont="1" applyBorder="1" applyAlignment="1" applyProtection="1">
      <alignment vertical="center" wrapText="1"/>
      <protection locked="0"/>
    </xf>
    <xf numFmtId="0" fontId="3" fillId="0" borderId="4" xfId="0" applyFont="1" applyBorder="1" applyAlignment="1" applyProtection="1">
      <alignment vertical="center" wrapText="1"/>
      <protection locked="0"/>
    </xf>
    <xf numFmtId="0" fontId="3" fillId="0" borderId="1" xfId="0" applyFont="1" applyBorder="1" applyAlignment="1" applyProtection="1">
      <alignment vertical="center" wrapText="1"/>
      <protection locked="0"/>
    </xf>
    <xf numFmtId="0" fontId="29" fillId="0" borderId="1" xfId="0" applyFont="1" applyBorder="1" applyAlignment="1" applyProtection="1">
      <alignment horizontal="center" vertical="center" wrapText="1"/>
      <protection locked="0"/>
    </xf>
    <xf numFmtId="0" fontId="29" fillId="3" borderId="1" xfId="0" quotePrefix="1" applyFont="1" applyFill="1" applyBorder="1" applyAlignment="1" applyProtection="1">
      <alignment horizontal="center" vertical="center" wrapText="1"/>
      <protection locked="0"/>
    </xf>
    <xf numFmtId="0" fontId="42" fillId="3" borderId="5" xfId="0" applyFont="1" applyFill="1" applyBorder="1" applyAlignment="1" applyProtection="1">
      <alignment horizontal="left" vertical="center" wrapText="1"/>
      <protection locked="0"/>
    </xf>
    <xf numFmtId="0" fontId="42" fillId="0" borderId="4" xfId="0" applyFont="1" applyFill="1" applyBorder="1" applyAlignment="1" applyProtection="1">
      <alignment horizontal="center" vertical="center" wrapText="1"/>
      <protection locked="0"/>
    </xf>
    <xf numFmtId="0" fontId="38" fillId="0" borderId="1" xfId="0" applyNumberFormat="1" applyFont="1" applyFill="1" applyBorder="1" applyAlignment="1" applyProtection="1">
      <alignment horizontal="right" vertical="center"/>
      <protection locked="0"/>
    </xf>
    <xf numFmtId="0" fontId="38" fillId="0" borderId="1" xfId="0" applyNumberFormat="1" applyFont="1" applyFill="1" applyBorder="1" applyAlignment="1" applyProtection="1">
      <alignment horizontal="center" vertical="center"/>
      <protection locked="0"/>
    </xf>
    <xf numFmtId="0" fontId="27" fillId="0" borderId="1" xfId="0" applyFont="1" applyBorder="1" applyAlignment="1" applyProtection="1">
      <alignment horizontal="center" vertical="center" wrapText="1"/>
      <protection locked="0"/>
    </xf>
    <xf numFmtId="0" fontId="3" fillId="3" borderId="1" xfId="0" quotePrefix="1" applyFont="1" applyFill="1" applyBorder="1" applyAlignment="1" applyProtection="1">
      <alignment horizontal="center" vertical="center" wrapText="1"/>
      <protection locked="0"/>
    </xf>
    <xf numFmtId="0" fontId="38" fillId="0" borderId="2" xfId="0" applyNumberFormat="1" applyFont="1" applyFill="1" applyBorder="1" applyAlignment="1" applyProtection="1">
      <alignment horizontal="center" vertical="center"/>
      <protection locked="0"/>
    </xf>
    <xf numFmtId="0" fontId="30" fillId="0" borderId="1" xfId="0" applyFont="1" applyBorder="1" applyAlignment="1" applyProtection="1">
      <alignment horizontal="center" vertical="center" wrapText="1"/>
      <protection locked="0"/>
    </xf>
    <xf numFmtId="0" fontId="9" fillId="0" borderId="0" xfId="0" applyFont="1" applyAlignment="1" applyProtection="1">
      <alignment horizontal="left" vertical="center" wrapText="1"/>
      <protection locked="0"/>
    </xf>
    <xf numFmtId="164" fontId="40" fillId="0" borderId="1" xfId="1" quotePrefix="1" applyNumberFormat="1" applyFont="1" applyFill="1" applyBorder="1" applyAlignment="1" applyProtection="1">
      <alignment horizontal="center" vertical="center"/>
    </xf>
    <xf numFmtId="9" fontId="6" fillId="0" borderId="1" xfId="1" applyNumberFormat="1" applyFont="1" applyFill="1" applyBorder="1" applyAlignment="1" applyProtection="1">
      <alignment horizontal="center" vertical="center"/>
    </xf>
    <xf numFmtId="0" fontId="14" fillId="0" borderId="1" xfId="2" applyFont="1" applyFill="1" applyBorder="1" applyAlignment="1" applyProtection="1">
      <alignment horizontal="center" vertical="center"/>
    </xf>
    <xf numFmtId="0" fontId="29" fillId="0" borderId="1" xfId="0" applyFont="1" applyBorder="1" applyAlignment="1" applyProtection="1">
      <alignment horizontal="center" vertical="center" wrapText="1"/>
    </xf>
    <xf numFmtId="0" fontId="35" fillId="0" borderId="1" xfId="0" applyFont="1" applyBorder="1" applyAlignment="1" applyProtection="1">
      <alignment horizontal="center" vertical="center" wrapText="1"/>
      <protection locked="0"/>
    </xf>
    <xf numFmtId="0" fontId="0" fillId="0" borderId="0" xfId="0" applyAlignment="1" applyProtection="1">
      <alignment horizontal="center" vertical="top"/>
      <protection locked="0"/>
    </xf>
    <xf numFmtId="0" fontId="10" fillId="0" borderId="1" xfId="0" applyFont="1" applyBorder="1" applyAlignment="1" applyProtection="1">
      <alignment horizontal="center" vertical="center" wrapText="1"/>
      <protection locked="0"/>
    </xf>
    <xf numFmtId="0" fontId="42" fillId="3" borderId="5" xfId="0" applyFont="1" applyFill="1" applyBorder="1" applyAlignment="1" applyProtection="1">
      <alignment vertical="center" wrapText="1"/>
      <protection locked="0"/>
    </xf>
    <xf numFmtId="0" fontId="42" fillId="3" borderId="4" xfId="0" applyFont="1" applyFill="1" applyBorder="1" applyAlignment="1" applyProtection="1">
      <alignment vertical="center" wrapText="1"/>
      <protection locked="0"/>
    </xf>
    <xf numFmtId="0" fontId="46" fillId="0" borderId="1" xfId="0" applyNumberFormat="1" applyFont="1" applyFill="1" applyBorder="1" applyAlignment="1" applyProtection="1">
      <alignment horizontal="right" vertical="center" wrapText="1"/>
      <protection locked="0"/>
    </xf>
    <xf numFmtId="0" fontId="6" fillId="0" borderId="1" xfId="0" quotePrefix="1" applyFont="1" applyFill="1" applyBorder="1" applyAlignment="1" applyProtection="1">
      <alignment horizontal="center" vertical="center" wrapText="1"/>
      <protection locked="0"/>
    </xf>
    <xf numFmtId="165" fontId="37" fillId="0" borderId="1" xfId="0" applyNumberFormat="1" applyFont="1" applyFill="1" applyBorder="1" applyAlignment="1" applyProtection="1">
      <alignment horizontal="center" vertical="center" wrapText="1"/>
      <protection locked="0"/>
    </xf>
    <xf numFmtId="0" fontId="13" fillId="0" borderId="1"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0" fontId="6" fillId="0" borderId="1" xfId="0" applyFont="1" applyFill="1" applyBorder="1" applyAlignment="1" applyProtection="1">
      <alignment horizontal="center" vertical="top" wrapText="1"/>
      <protection locked="0"/>
    </xf>
    <xf numFmtId="0" fontId="47" fillId="0" borderId="1" xfId="0" applyFont="1" applyFill="1" applyBorder="1" applyAlignment="1" applyProtection="1">
      <alignment horizontal="center" vertical="top" wrapText="1"/>
      <protection locked="0"/>
    </xf>
    <xf numFmtId="0" fontId="6" fillId="0" borderId="0" xfId="0" applyFont="1" applyAlignment="1" applyProtection="1">
      <alignment horizontal="center" vertical="top" wrapText="1"/>
      <protection locked="0"/>
    </xf>
    <xf numFmtId="0" fontId="7" fillId="0" borderId="0" xfId="0" applyFont="1" applyAlignment="1" applyProtection="1">
      <alignment horizontal="center" vertical="top" wrapText="1"/>
      <protection locked="0"/>
    </xf>
    <xf numFmtId="0" fontId="6" fillId="0" borderId="1" xfId="0" quotePrefix="1" applyFont="1" applyFill="1" applyBorder="1" applyAlignment="1" applyProtection="1">
      <alignment horizontal="center" vertical="top" wrapText="1"/>
      <protection locked="0"/>
    </xf>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37" fillId="0" borderId="1" xfId="0" applyFont="1" applyFill="1" applyBorder="1" applyAlignment="1" applyProtection="1">
      <alignment horizontal="center" vertical="center" wrapText="1"/>
    </xf>
    <xf numFmtId="0" fontId="37" fillId="0" borderId="1" xfId="0" applyFont="1" applyFill="1" applyBorder="1" applyAlignment="1" applyProtection="1">
      <alignment horizontal="center" vertical="center" wrapText="1"/>
      <protection locked="0"/>
    </xf>
    <xf numFmtId="0" fontId="39" fillId="0" borderId="1" xfId="0" applyFont="1" applyFill="1" applyBorder="1" applyAlignment="1" applyProtection="1">
      <alignment horizontal="center" vertical="center" wrapText="1"/>
      <protection locked="0"/>
    </xf>
    <xf numFmtId="165" fontId="37" fillId="0" borderId="1" xfId="0" applyNumberFormat="1"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10" fillId="0" borderId="6"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10" fillId="0" borderId="0" xfId="0" quotePrefix="1" applyFont="1" applyAlignment="1" applyProtection="1">
      <alignment horizontal="center" vertical="center" wrapText="1"/>
      <protection locked="0"/>
    </xf>
    <xf numFmtId="0" fontId="5" fillId="0" borderId="7"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2" xfId="0" applyFont="1" applyBorder="1" applyAlignment="1" applyProtection="1">
      <alignment horizontal="center" vertical="center" wrapText="1"/>
      <protection locked="0"/>
    </xf>
    <xf numFmtId="0" fontId="42" fillId="3" borderId="5" xfId="0" applyFont="1" applyFill="1" applyBorder="1" applyAlignment="1" applyProtection="1">
      <alignment horizontal="left" vertical="center" wrapText="1"/>
      <protection locked="0"/>
    </xf>
    <xf numFmtId="0" fontId="42" fillId="3" borderId="4" xfId="0" applyFont="1" applyFill="1" applyBorder="1" applyAlignment="1" applyProtection="1">
      <alignment horizontal="left" vertical="center" wrapText="1"/>
      <protection locked="0"/>
    </xf>
    <xf numFmtId="0" fontId="3" fillId="0" borderId="5"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28" fillId="0" borderId="5" xfId="0" quotePrefix="1" applyFont="1" applyBorder="1" applyAlignment="1" applyProtection="1">
      <alignment horizontal="center" vertical="center" wrapText="1"/>
      <protection locked="0"/>
    </xf>
    <xf numFmtId="0" fontId="28" fillId="0" borderId="2" xfId="0" quotePrefix="1" applyFont="1" applyBorder="1" applyAlignment="1" applyProtection="1">
      <alignment horizontal="center" vertical="center" wrapText="1"/>
      <protection locked="0"/>
    </xf>
    <xf numFmtId="0" fontId="43" fillId="3" borderId="5" xfId="0" applyFont="1" applyFill="1" applyBorder="1" applyAlignment="1" applyProtection="1">
      <alignment horizontal="left" vertical="center" wrapText="1"/>
      <protection locked="0"/>
    </xf>
    <xf numFmtId="0" fontId="43" fillId="3" borderId="4" xfId="0" applyFont="1" applyFill="1" applyBorder="1" applyAlignment="1" applyProtection="1">
      <alignment horizontal="left" vertical="center" wrapText="1"/>
      <protection locked="0"/>
    </xf>
    <xf numFmtId="0" fontId="5" fillId="4" borderId="1" xfId="0" applyFont="1" applyFill="1" applyBorder="1" applyAlignment="1" applyProtection="1">
      <alignment horizontal="justify" vertical="center" wrapText="1"/>
      <protection locked="0"/>
    </xf>
    <xf numFmtId="0" fontId="6" fillId="4" borderId="1" xfId="0" applyFont="1" applyFill="1" applyBorder="1" applyAlignment="1" applyProtection="1">
      <alignment horizontal="justify" vertical="center" wrapText="1"/>
      <protection locked="0"/>
    </xf>
    <xf numFmtId="14" fontId="35" fillId="0" borderId="5" xfId="0" quotePrefix="1" applyNumberFormat="1" applyFont="1" applyBorder="1" applyAlignment="1" applyProtection="1">
      <alignment horizontal="center" vertical="center" wrapText="1"/>
      <protection locked="0"/>
    </xf>
    <xf numFmtId="14" fontId="35" fillId="0" borderId="2" xfId="0" quotePrefix="1" applyNumberFormat="1" applyFont="1" applyBorder="1" applyAlignment="1" applyProtection="1">
      <alignment horizontal="center" vertical="center" wrapText="1"/>
      <protection locked="0"/>
    </xf>
    <xf numFmtId="0" fontId="35" fillId="0" borderId="5" xfId="0" applyFont="1" applyBorder="1" applyAlignment="1" applyProtection="1">
      <alignment horizontal="center" vertical="center" wrapText="1"/>
      <protection locked="0"/>
    </xf>
    <xf numFmtId="0" fontId="41" fillId="0" borderId="4" xfId="0" applyFont="1" applyBorder="1" applyAlignment="1" applyProtection="1">
      <alignment horizontal="center" vertical="center" wrapText="1"/>
      <protection locked="0"/>
    </xf>
    <xf numFmtId="0" fontId="41" fillId="0" borderId="2" xfId="0" applyFont="1" applyBorder="1" applyAlignment="1" applyProtection="1">
      <alignment horizontal="center" vertical="center" wrapText="1"/>
      <protection locked="0"/>
    </xf>
    <xf numFmtId="0" fontId="44" fillId="0" borderId="0" xfId="0" applyFont="1" applyAlignment="1" applyProtection="1">
      <alignment horizontal="center"/>
      <protection locked="0"/>
    </xf>
    <xf numFmtId="0" fontId="41" fillId="0" borderId="5" xfId="0" applyFont="1" applyBorder="1" applyAlignment="1" applyProtection="1">
      <alignment horizontal="center" vertical="center" wrapText="1"/>
      <protection locked="0"/>
    </xf>
    <xf numFmtId="0" fontId="45" fillId="0" borderId="0" xfId="0" applyFont="1" applyAlignment="1" applyProtection="1">
      <alignment horizontal="center" vertical="center" wrapText="1"/>
      <protection locked="0"/>
    </xf>
    <xf numFmtId="0" fontId="45" fillId="0" borderId="0" xfId="0" applyFont="1" applyAlignment="1" applyProtection="1">
      <alignment horizontal="center" vertical="center"/>
      <protection locked="0"/>
    </xf>
    <xf numFmtId="0" fontId="35" fillId="0" borderId="4" xfId="0" applyFont="1" applyBorder="1" applyAlignment="1" applyProtection="1">
      <alignment horizontal="center" vertical="center" wrapText="1"/>
      <protection locked="0"/>
    </xf>
    <xf numFmtId="0" fontId="35" fillId="0" borderId="2" xfId="0" applyFont="1" applyBorder="1" applyAlignment="1" applyProtection="1">
      <alignment horizontal="center" vertical="center" wrapText="1"/>
      <protection locked="0"/>
    </xf>
    <xf numFmtId="0" fontId="6" fillId="3" borderId="1" xfId="0" applyFont="1" applyFill="1" applyBorder="1" applyAlignment="1" applyProtection="1">
      <alignment horizontal="justify" vertical="center" wrapText="1"/>
      <protection locked="0"/>
    </xf>
    <xf numFmtId="0" fontId="14" fillId="0" borderId="6" xfId="2" applyFont="1" applyFill="1" applyBorder="1" applyAlignment="1" applyProtection="1">
      <alignment horizontal="justify" vertical="center"/>
      <protection locked="0"/>
    </xf>
    <xf numFmtId="0" fontId="43" fillId="0" borderId="0" xfId="0" applyFont="1" applyAlignment="1" applyProtection="1">
      <alignment horizontal="center"/>
      <protection locked="0"/>
    </xf>
    <xf numFmtId="0" fontId="5" fillId="0" borderId="1" xfId="0" applyFont="1" applyFill="1" applyBorder="1" applyAlignment="1" applyProtection="1">
      <alignment horizontal="center" vertical="center" wrapText="1"/>
      <protection locked="0"/>
    </xf>
    <xf numFmtId="0" fontId="41" fillId="0" borderId="1" xfId="0" applyFont="1" applyBorder="1" applyAlignment="1" applyProtection="1">
      <alignment horizontal="center" vertical="center" wrapText="1"/>
      <protection locked="0"/>
    </xf>
    <xf numFmtId="0" fontId="16" fillId="0" borderId="0" xfId="2" applyFont="1" applyFill="1" applyAlignment="1" applyProtection="1">
      <alignment horizontal="center" vertical="top" wrapText="1"/>
      <protection locked="0"/>
    </xf>
    <xf numFmtId="0" fontId="19" fillId="0" borderId="0" xfId="2" applyFont="1" applyFill="1" applyAlignment="1" applyProtection="1">
      <alignment horizontal="center"/>
      <protection locked="0"/>
    </xf>
    <xf numFmtId="0" fontId="20" fillId="0" borderId="9" xfId="2" applyFont="1" applyFill="1" applyBorder="1" applyAlignment="1" applyProtection="1">
      <alignment horizontal="center"/>
      <protection locked="0"/>
    </xf>
    <xf numFmtId="0" fontId="14" fillId="0" borderId="7" xfId="2" applyFont="1" applyFill="1" applyBorder="1" applyAlignment="1" applyProtection="1">
      <alignment horizontal="center" vertical="center"/>
      <protection locked="0"/>
    </xf>
    <xf numFmtId="0" fontId="14" fillId="0" borderId="8" xfId="2" applyFont="1" applyFill="1" applyBorder="1" applyAlignment="1" applyProtection="1">
      <alignment horizontal="center" vertical="center"/>
      <protection locked="0"/>
    </xf>
    <xf numFmtId="0" fontId="14" fillId="0" borderId="3" xfId="2" applyFont="1" applyFill="1" applyBorder="1" applyAlignment="1" applyProtection="1">
      <alignment horizontal="center" vertical="center"/>
      <protection locked="0"/>
    </xf>
    <xf numFmtId="0" fontId="21" fillId="0" borderId="7" xfId="2" applyFont="1" applyFill="1" applyBorder="1" applyAlignment="1" applyProtection="1">
      <alignment horizontal="center" vertical="center" wrapText="1"/>
      <protection locked="0"/>
    </xf>
    <xf numFmtId="0" fontId="21" fillId="0" borderId="8" xfId="2" applyFont="1" applyFill="1" applyBorder="1" applyAlignment="1" applyProtection="1">
      <alignment horizontal="center" vertical="center" wrapText="1"/>
      <protection locked="0"/>
    </xf>
    <xf numFmtId="0" fontId="21" fillId="0" borderId="3" xfId="2" applyFont="1" applyFill="1" applyBorder="1" applyAlignment="1" applyProtection="1">
      <alignment horizontal="center" vertical="center" wrapText="1"/>
      <protection locked="0"/>
    </xf>
    <xf numFmtId="0" fontId="14" fillId="0" borderId="5" xfId="2" applyFont="1" applyFill="1" applyBorder="1" applyAlignment="1" applyProtection="1">
      <alignment horizontal="center" vertical="center" wrapText="1"/>
      <protection locked="0"/>
    </xf>
    <xf numFmtId="0" fontId="14" fillId="0" borderId="4" xfId="2" applyFont="1" applyFill="1" applyBorder="1" applyAlignment="1" applyProtection="1">
      <alignment horizontal="center" vertical="center" wrapText="1"/>
      <protection locked="0"/>
    </xf>
    <xf numFmtId="0" fontId="14" fillId="0" borderId="2" xfId="2" applyFont="1" applyFill="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45" fillId="0" borderId="1" xfId="1" applyFont="1" applyFill="1" applyBorder="1" applyAlignment="1" applyProtection="1">
      <alignment horizontal="center" vertical="center" wrapText="1"/>
      <protection locked="0"/>
    </xf>
    <xf numFmtId="0" fontId="23" fillId="0" borderId="7" xfId="1" applyFont="1" applyFill="1" applyBorder="1" applyAlignment="1" applyProtection="1">
      <alignment horizontal="center" vertical="center" wrapText="1"/>
      <protection locked="0"/>
    </xf>
    <xf numFmtId="0" fontId="23" fillId="0" borderId="8" xfId="1" applyFont="1" applyFill="1" applyBorder="1" applyAlignment="1" applyProtection="1">
      <alignment horizontal="center" vertical="center" wrapText="1"/>
      <protection locked="0"/>
    </xf>
    <xf numFmtId="0" fontId="23" fillId="0" borderId="3" xfId="1" applyFont="1" applyFill="1" applyBorder="1" applyAlignment="1" applyProtection="1">
      <alignment horizontal="center" vertical="center" wrapText="1"/>
      <protection locked="0"/>
    </xf>
    <xf numFmtId="0" fontId="14" fillId="0" borderId="7" xfId="2" applyFont="1" applyFill="1" applyBorder="1" applyAlignment="1" applyProtection="1">
      <alignment horizontal="center" vertical="center" wrapText="1"/>
      <protection locked="0"/>
    </xf>
    <xf numFmtId="0" fontId="14" fillId="0" borderId="8" xfId="2" applyFont="1" applyFill="1" applyBorder="1" applyAlignment="1" applyProtection="1">
      <alignment horizontal="center" vertical="center" wrapText="1"/>
      <protection locked="0"/>
    </xf>
    <xf numFmtId="0" fontId="14" fillId="0" borderId="3" xfId="2" applyFont="1" applyFill="1" applyBorder="1" applyAlignment="1" applyProtection="1">
      <alignment horizontal="center" vertical="center" wrapText="1"/>
      <protection locked="0"/>
    </xf>
    <xf numFmtId="14" fontId="35" fillId="3" borderId="5" xfId="0" quotePrefix="1" applyNumberFormat="1" applyFont="1" applyFill="1" applyBorder="1" applyAlignment="1" applyProtection="1">
      <alignment horizontal="center" vertical="center" wrapText="1"/>
      <protection locked="0"/>
    </xf>
    <xf numFmtId="14" fontId="35" fillId="3" borderId="2" xfId="0" quotePrefix="1" applyNumberFormat="1" applyFont="1" applyFill="1" applyBorder="1" applyAlignment="1" applyProtection="1">
      <alignment horizontal="center" vertical="center" wrapText="1"/>
      <protection locked="0"/>
    </xf>
    <xf numFmtId="0" fontId="5" fillId="0" borderId="0" xfId="0" applyFont="1" applyAlignment="1" applyProtection="1">
      <alignment horizontal="center" vertical="top" wrapText="1"/>
      <protection locked="0"/>
    </xf>
    <xf numFmtId="0" fontId="9" fillId="0" borderId="0" xfId="0" applyFont="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0" fontId="2" fillId="0" borderId="0" xfId="0" applyFont="1" applyAlignment="1" applyProtection="1">
      <alignment horizontal="justify" vertical="center" wrapText="1"/>
      <protection locked="0"/>
    </xf>
    <xf numFmtId="0" fontId="37" fillId="2" borderId="5" xfId="0" applyFont="1" applyFill="1" applyBorder="1" applyAlignment="1" applyProtection="1">
      <alignment horizontal="justify" vertical="center" wrapText="1"/>
      <protection locked="0"/>
    </xf>
    <xf numFmtId="0" fontId="37" fillId="2" borderId="4" xfId="0" applyFont="1" applyFill="1" applyBorder="1" applyAlignment="1" applyProtection="1">
      <alignment horizontal="justify" vertical="center" wrapText="1"/>
      <protection locked="0"/>
    </xf>
    <xf numFmtId="0" fontId="37" fillId="2" borderId="2" xfId="0" applyFont="1" applyFill="1" applyBorder="1" applyAlignment="1" applyProtection="1">
      <alignment horizontal="justify" vertical="center" wrapText="1"/>
      <protection locked="0"/>
    </xf>
    <xf numFmtId="0" fontId="11" fillId="0" borderId="5"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justify" vertical="center" wrapText="1"/>
      <protection locked="0"/>
    </xf>
    <xf numFmtId="0" fontId="11" fillId="0" borderId="5" xfId="0" applyFont="1" applyFill="1" applyBorder="1" applyAlignment="1" applyProtection="1">
      <alignment horizontal="justify" vertical="top" wrapText="1"/>
      <protection locked="0"/>
    </xf>
    <xf numFmtId="0" fontId="11" fillId="0" borderId="4" xfId="0" applyFont="1" applyFill="1" applyBorder="1" applyAlignment="1" applyProtection="1">
      <alignment horizontal="justify" vertical="top" wrapText="1"/>
      <protection locked="0"/>
    </xf>
    <xf numFmtId="0" fontId="11" fillId="0" borderId="2" xfId="0" applyFont="1" applyFill="1" applyBorder="1" applyAlignment="1" applyProtection="1">
      <alignment horizontal="justify" vertical="top" wrapText="1"/>
      <protection locked="0"/>
    </xf>
    <xf numFmtId="0" fontId="11" fillId="0" borderId="5" xfId="0" applyFont="1" applyBorder="1" applyAlignment="1" applyProtection="1">
      <alignment horizontal="justify" vertical="center" wrapText="1"/>
      <protection locked="0"/>
    </xf>
    <xf numFmtId="0" fontId="11" fillId="0" borderId="4" xfId="0" applyFont="1" applyBorder="1" applyAlignment="1" applyProtection="1">
      <alignment horizontal="justify" vertical="center" wrapText="1"/>
      <protection locked="0"/>
    </xf>
    <xf numFmtId="0" fontId="11" fillId="0" borderId="2" xfId="0" applyFont="1" applyBorder="1" applyAlignment="1" applyProtection="1">
      <alignment horizontal="justify" vertical="center" wrapText="1"/>
      <protection locked="0"/>
    </xf>
    <xf numFmtId="0" fontId="37" fillId="2" borderId="5" xfId="0" applyFont="1" applyFill="1" applyBorder="1" applyAlignment="1" applyProtection="1">
      <alignment horizontal="left" vertical="center" wrapText="1"/>
      <protection locked="0"/>
    </xf>
    <xf numFmtId="0" fontId="37" fillId="2" borderId="4" xfId="0" applyFont="1" applyFill="1" applyBorder="1" applyAlignment="1" applyProtection="1">
      <alignment horizontal="left" vertical="center" wrapText="1"/>
      <protection locked="0"/>
    </xf>
    <xf numFmtId="0" fontId="37" fillId="2" borderId="2" xfId="0" applyFont="1" applyFill="1" applyBorder="1" applyAlignment="1" applyProtection="1">
      <alignment horizontal="left" vertical="center" wrapText="1"/>
      <protection locked="0"/>
    </xf>
    <xf numFmtId="0" fontId="10" fillId="0" borderId="0" xfId="0" applyFont="1" applyAlignment="1" applyProtection="1">
      <alignment horizontal="center" vertical="center" wrapText="1"/>
      <protection locked="0"/>
    </xf>
    <xf numFmtId="0" fontId="6" fillId="0" borderId="5"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0" fontId="11" fillId="0" borderId="5" xfId="0" applyFont="1" applyBorder="1" applyAlignment="1" applyProtection="1">
      <alignment horizontal="left" vertical="top" wrapText="1"/>
      <protection locked="0"/>
    </xf>
    <xf numFmtId="0" fontId="11" fillId="0" borderId="4" xfId="0" applyFont="1" applyBorder="1" applyAlignment="1" applyProtection="1">
      <alignment horizontal="left" vertical="top" wrapText="1"/>
      <protection locked="0"/>
    </xf>
    <xf numFmtId="0" fontId="11" fillId="0" borderId="2" xfId="0" applyFont="1" applyBorder="1" applyAlignment="1" applyProtection="1">
      <alignment horizontal="left" vertical="top" wrapText="1"/>
      <protection locked="0"/>
    </xf>
    <xf numFmtId="0" fontId="1" fillId="0" borderId="0" xfId="0" applyFont="1" applyAlignment="1" applyProtection="1">
      <alignment horizontal="center" vertical="center"/>
      <protection locked="0"/>
    </xf>
    <xf numFmtId="0" fontId="2" fillId="0" borderId="0" xfId="0" applyFont="1" applyBorder="1" applyAlignment="1" applyProtection="1">
      <alignment horizontal="left" vertical="center" wrapText="1"/>
      <protection locked="0"/>
    </xf>
    <xf numFmtId="0" fontId="1" fillId="0" borderId="0" xfId="0" applyFont="1" applyBorder="1" applyAlignment="1" applyProtection="1">
      <alignment horizontal="left" vertical="top" wrapText="1"/>
      <protection locked="0"/>
    </xf>
    <xf numFmtId="0" fontId="37" fillId="2" borderId="1" xfId="0" applyFont="1" applyFill="1" applyBorder="1" applyAlignment="1" applyProtection="1">
      <alignment horizontal="justify" vertical="center" wrapText="1"/>
      <protection locked="0"/>
    </xf>
    <xf numFmtId="0" fontId="11" fillId="0" borderId="1" xfId="0" applyFont="1" applyFill="1" applyBorder="1" applyAlignment="1" applyProtection="1">
      <alignment horizontal="justify" vertical="center" wrapText="1"/>
      <protection locked="0"/>
    </xf>
    <xf numFmtId="0" fontId="2" fillId="0" borderId="0" xfId="0" applyFont="1" applyAlignment="1" applyProtection="1">
      <alignment horizontal="center" vertical="top" wrapText="1"/>
      <protection locked="0"/>
    </xf>
    <xf numFmtId="0" fontId="37" fillId="0" borderId="5" xfId="0" applyFont="1" applyFill="1" applyBorder="1" applyAlignment="1" applyProtection="1">
      <alignment horizontal="justify" vertical="center" wrapText="1"/>
      <protection locked="0"/>
    </xf>
    <xf numFmtId="0" fontId="37" fillId="0" borderId="4" xfId="0" applyFont="1" applyFill="1" applyBorder="1" applyAlignment="1" applyProtection="1">
      <alignment horizontal="justify" vertical="center" wrapText="1"/>
      <protection locked="0"/>
    </xf>
    <xf numFmtId="0" fontId="37" fillId="0" borderId="2" xfId="0" applyFont="1" applyFill="1" applyBorder="1" applyAlignment="1" applyProtection="1">
      <alignment horizontal="justify" vertical="center" wrapText="1"/>
      <protection locked="0"/>
    </xf>
    <xf numFmtId="0" fontId="5" fillId="0" borderId="5"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protection locked="0"/>
    </xf>
    <xf numFmtId="0" fontId="37" fillId="0" borderId="5" xfId="0" applyFont="1" applyFill="1" applyBorder="1" applyAlignment="1" applyProtection="1">
      <alignment horizontal="left" vertical="center" wrapText="1"/>
      <protection locked="0"/>
    </xf>
    <xf numFmtId="0" fontId="37" fillId="0" borderId="4" xfId="0" applyFont="1" applyFill="1" applyBorder="1" applyAlignment="1" applyProtection="1">
      <alignment horizontal="left" vertical="center" wrapText="1"/>
      <protection locked="0"/>
    </xf>
    <xf numFmtId="0" fontId="37" fillId="0" borderId="2" xfId="0" applyFont="1" applyFill="1" applyBorder="1" applyAlignment="1" applyProtection="1">
      <alignment horizontal="left" vertical="center" wrapText="1"/>
      <protection locked="0"/>
    </xf>
    <xf numFmtId="0" fontId="37" fillId="0" borderId="1" xfId="0" applyFont="1" applyFill="1" applyBorder="1" applyAlignment="1" applyProtection="1">
      <alignment horizontal="justify" vertical="center" wrapText="1"/>
      <protection locked="0"/>
    </xf>
    <xf numFmtId="0" fontId="2" fillId="0" borderId="0" xfId="0" applyFont="1" applyFill="1" applyAlignment="1" applyProtection="1">
      <alignment horizontal="justify" vertical="center" wrapText="1"/>
      <protection locked="0"/>
    </xf>
    <xf numFmtId="0" fontId="3" fillId="0" borderId="0" xfId="0" quotePrefix="1" applyFont="1" applyFill="1" applyAlignment="1" applyProtection="1">
      <alignment horizontal="center" vertical="center" wrapText="1"/>
      <protection locked="0"/>
    </xf>
  </cellXfs>
  <cellStyles count="5">
    <cellStyle name="Normal" xfId="0" builtinId="0"/>
    <cellStyle name="Normal 2" xfId="1"/>
    <cellStyle name="Normal 3" xfId="2"/>
    <cellStyle name="Normal_CHAMCONG" xfId="3"/>
    <cellStyle name="Normal_LGTTCOM"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922220</xdr:colOff>
      <xdr:row>2</xdr:row>
      <xdr:rowOff>14967</xdr:rowOff>
    </xdr:from>
    <xdr:to>
      <xdr:col>2</xdr:col>
      <xdr:colOff>367736</xdr:colOff>
      <xdr:row>2</xdr:row>
      <xdr:rowOff>14967</xdr:rowOff>
    </xdr:to>
    <xdr:cxnSp macro="">
      <xdr:nvCxnSpPr>
        <xdr:cNvPr id="2" name="Straight Connector 1">
          <a:extLst/>
        </xdr:cNvPr>
        <xdr:cNvCxnSpPr/>
      </xdr:nvCxnSpPr>
      <xdr:spPr>
        <a:xfrm>
          <a:off x="1412077" y="1062717"/>
          <a:ext cx="683766"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17585</xdr:colOff>
      <xdr:row>1</xdr:row>
      <xdr:rowOff>676193</xdr:rowOff>
    </xdr:from>
    <xdr:to>
      <xdr:col>12</xdr:col>
      <xdr:colOff>903242</xdr:colOff>
      <xdr:row>1</xdr:row>
      <xdr:rowOff>676194</xdr:rowOff>
    </xdr:to>
    <xdr:cxnSp macro="">
      <xdr:nvCxnSpPr>
        <xdr:cNvPr id="3" name="Straight Connector 2"/>
        <xdr:cNvCxnSpPr/>
      </xdr:nvCxnSpPr>
      <xdr:spPr>
        <a:xfrm flipV="1">
          <a:off x="9760299" y="880300"/>
          <a:ext cx="157962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647866</xdr:colOff>
      <xdr:row>1</xdr:row>
      <xdr:rowOff>438150</xdr:rowOff>
    </xdr:from>
    <xdr:to>
      <xdr:col>6</xdr:col>
      <xdr:colOff>38479</xdr:colOff>
      <xdr:row>1</xdr:row>
      <xdr:rowOff>447677</xdr:rowOff>
    </xdr:to>
    <xdr:cxnSp macro="">
      <xdr:nvCxnSpPr>
        <xdr:cNvPr id="4" name="Straight Connector 3"/>
        <xdr:cNvCxnSpPr/>
      </xdr:nvCxnSpPr>
      <xdr:spPr>
        <a:xfrm flipV="1">
          <a:off x="3733800" y="638175"/>
          <a:ext cx="1952625" cy="95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1562329</xdr:colOff>
      <xdr:row>2</xdr:row>
      <xdr:rowOff>31750</xdr:rowOff>
    </xdr:to>
    <xdr:cxnSp macro="">
      <xdr:nvCxnSpPr>
        <xdr:cNvPr id="2" name="Straight Connector 1"/>
        <xdr:cNvCxnSpPr/>
      </xdr:nvCxnSpPr>
      <xdr:spPr>
        <a:xfrm flipV="1">
          <a:off x="1120987" y="850899"/>
          <a:ext cx="79717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767966</xdr:colOff>
      <xdr:row>1</xdr:row>
      <xdr:rowOff>418910</xdr:rowOff>
    </xdr:from>
    <xdr:to>
      <xdr:col>5</xdr:col>
      <xdr:colOff>1021802</xdr:colOff>
      <xdr:row>1</xdr:row>
      <xdr:rowOff>423334</xdr:rowOff>
    </xdr:to>
    <xdr:cxnSp macro="">
      <xdr:nvCxnSpPr>
        <xdr:cNvPr id="3" name="Straight Connector 2"/>
        <xdr:cNvCxnSpPr/>
      </xdr:nvCxnSpPr>
      <xdr:spPr>
        <a:xfrm>
          <a:off x="3769832" y="618935"/>
          <a:ext cx="1895184"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1562329</xdr:colOff>
      <xdr:row>2</xdr:row>
      <xdr:rowOff>31750</xdr:rowOff>
    </xdr:to>
    <xdr:cxnSp macro="">
      <xdr:nvCxnSpPr>
        <xdr:cNvPr id="2" name="Straight Connector 1"/>
        <xdr:cNvCxnSpPr/>
      </xdr:nvCxnSpPr>
      <xdr:spPr>
        <a:xfrm flipV="1">
          <a:off x="1119496" y="850899"/>
          <a:ext cx="80478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767966</xdr:colOff>
      <xdr:row>1</xdr:row>
      <xdr:rowOff>418910</xdr:rowOff>
    </xdr:from>
    <xdr:to>
      <xdr:col>5</xdr:col>
      <xdr:colOff>1021802</xdr:colOff>
      <xdr:row>1</xdr:row>
      <xdr:rowOff>423334</xdr:rowOff>
    </xdr:to>
    <xdr:cxnSp macro="">
      <xdr:nvCxnSpPr>
        <xdr:cNvPr id="3" name="Straight Connector 2"/>
        <xdr:cNvCxnSpPr/>
      </xdr:nvCxnSpPr>
      <xdr:spPr>
        <a:xfrm>
          <a:off x="3768341" y="618935"/>
          <a:ext cx="1901661"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P18"/>
  <sheetViews>
    <sheetView tabSelected="1" topLeftCell="A5" zoomScale="70" zoomScaleNormal="70" workbookViewId="0">
      <selection activeCell="H11" sqref="H11"/>
    </sheetView>
  </sheetViews>
  <sheetFormatPr defaultRowHeight="15.75" x14ac:dyDescent="0.25"/>
  <cols>
    <col min="1" max="1" width="7.42578125" style="5" customWidth="1"/>
    <col min="2" max="2" width="18.5703125" style="6" customWidth="1"/>
    <col min="3" max="3" width="9.140625" style="5" customWidth="1"/>
    <col min="4" max="4" width="20" style="5" customWidth="1"/>
    <col min="5" max="6" width="14" style="5" customWidth="1"/>
    <col min="7" max="7" width="13" style="5" customWidth="1"/>
    <col min="8" max="8" width="12" style="5" customWidth="1"/>
    <col min="9" max="9" width="11.5703125" style="5" customWidth="1"/>
    <col min="10" max="10" width="15.140625" style="5" customWidth="1"/>
    <col min="11" max="11" width="11" style="5" customWidth="1"/>
    <col min="12" max="12" width="10.42578125" style="5" customWidth="1"/>
    <col min="13" max="13" width="14" style="5" customWidth="1"/>
    <col min="14" max="14" width="12" style="5" customWidth="1"/>
    <col min="15" max="15" width="13.5703125" style="5" customWidth="1"/>
    <col min="16" max="16" width="14.5703125" style="5" customWidth="1"/>
    <col min="17" max="16384" width="9.140625" style="5"/>
  </cols>
  <sheetData>
    <row r="1" spans="1:16" x14ac:dyDescent="0.25">
      <c r="O1" s="7" t="s">
        <v>51</v>
      </c>
    </row>
    <row r="2" spans="1:16" s="8" customFormat="1" ht="66" customHeight="1" x14ac:dyDescent="0.25">
      <c r="A2" s="112" t="s">
        <v>160</v>
      </c>
      <c r="B2" s="112"/>
      <c r="C2" s="112"/>
      <c r="D2" s="112"/>
      <c r="H2" s="59"/>
      <c r="I2" s="59"/>
      <c r="J2" s="112" t="s">
        <v>4</v>
      </c>
      <c r="K2" s="112"/>
      <c r="L2" s="112"/>
      <c r="M2" s="112"/>
      <c r="N2" s="112"/>
      <c r="O2" s="112"/>
    </row>
    <row r="3" spans="1:16" ht="14.25" customHeight="1" x14ac:dyDescent="0.25"/>
    <row r="4" spans="1:16" ht="58.5" customHeight="1" x14ac:dyDescent="0.25">
      <c r="A4" s="113" t="s">
        <v>161</v>
      </c>
      <c r="B4" s="113"/>
      <c r="C4" s="113"/>
      <c r="D4" s="113"/>
      <c r="E4" s="113"/>
      <c r="F4" s="113"/>
      <c r="G4" s="113"/>
      <c r="H4" s="113"/>
      <c r="I4" s="113"/>
      <c r="J4" s="113"/>
      <c r="K4" s="113"/>
      <c r="L4" s="113"/>
      <c r="M4" s="113"/>
      <c r="N4" s="113"/>
      <c r="O4" s="113"/>
    </row>
    <row r="5" spans="1:16" ht="16.5" x14ac:dyDescent="0.25">
      <c r="A5" s="114"/>
      <c r="B5" s="114"/>
      <c r="C5" s="114"/>
      <c r="D5" s="114"/>
      <c r="E5" s="114"/>
      <c r="F5" s="114"/>
      <c r="G5" s="114"/>
      <c r="H5" s="114"/>
      <c r="I5" s="114"/>
      <c r="J5" s="114"/>
      <c r="K5" s="114"/>
      <c r="L5" s="114"/>
      <c r="M5" s="114"/>
      <c r="N5" s="114"/>
      <c r="O5" s="114"/>
    </row>
    <row r="6" spans="1:16" ht="6.75" customHeight="1" x14ac:dyDescent="0.25"/>
    <row r="7" spans="1:16" s="8" customFormat="1" ht="34.5" customHeight="1" x14ac:dyDescent="0.25">
      <c r="A7" s="115" t="s">
        <v>10</v>
      </c>
      <c r="B7" s="110" t="s">
        <v>52</v>
      </c>
      <c r="C7" s="110"/>
      <c r="D7" s="110" t="s">
        <v>53</v>
      </c>
      <c r="E7" s="115" t="s">
        <v>54</v>
      </c>
      <c r="F7" s="117" t="s">
        <v>55</v>
      </c>
      <c r="G7" s="118"/>
      <c r="H7" s="118"/>
      <c r="I7" s="118"/>
      <c r="J7" s="119"/>
      <c r="K7" s="122" t="s">
        <v>56</v>
      </c>
      <c r="L7" s="123"/>
      <c r="M7" s="123"/>
      <c r="N7" s="123"/>
      <c r="O7" s="124"/>
      <c r="P7" s="110" t="s">
        <v>41</v>
      </c>
    </row>
    <row r="8" spans="1:16" s="8" customFormat="1" ht="105.95" customHeight="1" x14ac:dyDescent="0.25">
      <c r="A8" s="116"/>
      <c r="B8" s="110"/>
      <c r="C8" s="110"/>
      <c r="D8" s="110"/>
      <c r="E8" s="116"/>
      <c r="F8" s="38" t="s">
        <v>57</v>
      </c>
      <c r="G8" s="38" t="s">
        <v>58</v>
      </c>
      <c r="H8" s="38" t="s">
        <v>59</v>
      </c>
      <c r="I8" s="38" t="s">
        <v>60</v>
      </c>
      <c r="J8" s="38" t="s">
        <v>61</v>
      </c>
      <c r="K8" s="61" t="s">
        <v>62</v>
      </c>
      <c r="L8" s="61" t="s">
        <v>63</v>
      </c>
      <c r="M8" s="61" t="s">
        <v>64</v>
      </c>
      <c r="N8" s="61" t="s">
        <v>65</v>
      </c>
      <c r="O8" s="61" t="s">
        <v>66</v>
      </c>
      <c r="P8" s="110"/>
    </row>
    <row r="9" spans="1:16" s="8" customFormat="1" ht="26.25" customHeight="1" x14ac:dyDescent="0.25">
      <c r="A9" s="62" t="s">
        <v>67</v>
      </c>
      <c r="B9" s="125" t="s">
        <v>68</v>
      </c>
      <c r="C9" s="126"/>
      <c r="D9" s="64" t="s">
        <v>69</v>
      </c>
      <c r="E9" s="63" t="s">
        <v>70</v>
      </c>
      <c r="F9" s="63" t="s">
        <v>71</v>
      </c>
      <c r="G9" s="63" t="s">
        <v>72</v>
      </c>
      <c r="H9" s="63" t="s">
        <v>73</v>
      </c>
      <c r="I9" s="63" t="s">
        <v>74</v>
      </c>
      <c r="J9" s="63" t="s">
        <v>75</v>
      </c>
      <c r="K9" s="65" t="s">
        <v>76</v>
      </c>
      <c r="L9" s="65" t="s">
        <v>77</v>
      </c>
      <c r="M9" s="65" t="s">
        <v>78</v>
      </c>
      <c r="N9" s="65" t="s">
        <v>79</v>
      </c>
      <c r="O9" s="65" t="s">
        <v>82</v>
      </c>
      <c r="P9" s="12"/>
    </row>
    <row r="10" spans="1:16" s="8" customFormat="1" ht="18.75" customHeight="1" x14ac:dyDescent="0.25">
      <c r="A10" s="66" t="s">
        <v>0</v>
      </c>
      <c r="B10" s="67" t="s">
        <v>80</v>
      </c>
      <c r="C10" s="68"/>
      <c r="D10" s="69"/>
      <c r="E10" s="60"/>
      <c r="F10" s="60"/>
      <c r="G10" s="60"/>
      <c r="H10" s="60"/>
      <c r="I10" s="60"/>
      <c r="J10" s="60"/>
      <c r="K10" s="70"/>
      <c r="L10" s="70"/>
      <c r="M10" s="70"/>
      <c r="N10" s="70"/>
      <c r="O10" s="70"/>
      <c r="P10" s="12"/>
    </row>
    <row r="11" spans="1:16" s="8" customFormat="1" ht="23.45" customHeight="1" x14ac:dyDescent="0.25">
      <c r="A11" s="71">
        <v>1</v>
      </c>
      <c r="B11" s="72" t="s">
        <v>153</v>
      </c>
      <c r="C11" s="73" t="s">
        <v>154</v>
      </c>
      <c r="D11" s="90">
        <v>11100000746</v>
      </c>
      <c r="E11" s="75">
        <v>93</v>
      </c>
      <c r="F11" s="75">
        <v>33</v>
      </c>
      <c r="G11" s="75">
        <f>IFERROR((VLOOKUP($D11,'KL CV 10%'!$C$8:$Q$10,15,0)),0)</f>
        <v>60</v>
      </c>
      <c r="H11" s="75"/>
      <c r="I11" s="75"/>
      <c r="J11" s="34">
        <f>ROUND(F11+G11+H11-I11,1)</f>
        <v>93</v>
      </c>
      <c r="K11" s="84" t="str">
        <f>IF(AND($J11&gt;=90,$J11&lt;=100),"X",IF($J11&lt;90,"",""))</f>
        <v>X</v>
      </c>
      <c r="L11" s="84" t="str">
        <f>IF(AND($J11&gt;=75,$J11&lt;90),"X",IF($J11&lt;75,"",""))</f>
        <v/>
      </c>
      <c r="M11" s="84" t="str">
        <f>IF(AND($J11&gt;=50,$J11&lt;75),"X",IF($J11&lt;50,"",""))</f>
        <v/>
      </c>
      <c r="N11" s="84" t="str">
        <f>IF($J11&lt;50,"X","")</f>
        <v/>
      </c>
      <c r="O11" s="70"/>
      <c r="P11" s="12"/>
    </row>
    <row r="12" spans="1:16" s="16" customFormat="1" ht="23.45" customHeight="1" x14ac:dyDescent="0.25">
      <c r="A12" s="71">
        <v>2</v>
      </c>
      <c r="B12" s="72" t="s">
        <v>155</v>
      </c>
      <c r="C12" s="73" t="s">
        <v>156</v>
      </c>
      <c r="D12" s="90">
        <v>31000001254</v>
      </c>
      <c r="E12" s="75">
        <v>80</v>
      </c>
      <c r="F12" s="75">
        <v>30</v>
      </c>
      <c r="G12" s="75">
        <f>IFERROR((VLOOKUP($D12,'KL CV 10%'!$C$8:$Q$10,15,0)),0)</f>
        <v>50</v>
      </c>
      <c r="H12" s="75"/>
      <c r="I12" s="75"/>
      <c r="J12" s="34">
        <f>ROUND(F12+G12+H12-I12,1)</f>
        <v>80</v>
      </c>
      <c r="K12" s="84" t="str">
        <f>IF(AND($J12&gt;=90,$J12&lt;=100),"X",IF($J12&lt;90,"",""))</f>
        <v/>
      </c>
      <c r="L12" s="84" t="str">
        <f>IF(AND($J12&gt;=75,$J12&lt;90),"X",IF($J12&lt;75,"",""))</f>
        <v>X</v>
      </c>
      <c r="M12" s="84" t="str">
        <f>IF(AND($J12&gt;=50,$J12&lt;75),"X",IF($J12&lt;50,"",""))</f>
        <v/>
      </c>
      <c r="N12" s="84" t="str">
        <f>IF($J12&lt;50,"X","")</f>
        <v/>
      </c>
      <c r="O12" s="70"/>
      <c r="P12" s="15"/>
    </row>
    <row r="13" spans="1:16" s="18" customFormat="1" ht="23.45" customHeight="1" x14ac:dyDescent="0.25">
      <c r="A13" s="77" t="s">
        <v>1</v>
      </c>
      <c r="B13" s="127" t="s">
        <v>81</v>
      </c>
      <c r="C13" s="128"/>
      <c r="D13" s="74"/>
      <c r="E13" s="78"/>
      <c r="F13" s="78"/>
      <c r="G13" s="78"/>
      <c r="H13" s="78"/>
      <c r="I13" s="78"/>
      <c r="J13" s="75"/>
      <c r="K13" s="70" t="str">
        <f t="shared" ref="K13:K15" si="0">IF(AND($J13&gt;=90,$J13&lt;=100),"X",IF($J13&lt;90,"",""))</f>
        <v/>
      </c>
      <c r="L13" s="70" t="str">
        <f t="shared" ref="L13:L15" si="1">IF(AND($J13&gt;=75,$J13&lt;90),"X",IF($J13&lt;75,"",""))</f>
        <v/>
      </c>
      <c r="M13" s="70" t="str">
        <f t="shared" ref="M13:M15" si="2">IF(AND($J13&gt;=50,$J13&lt;75),"X",IF($J13&lt;50,"",""))</f>
        <v/>
      </c>
      <c r="N13" s="70"/>
      <c r="O13" s="79"/>
      <c r="P13" s="17"/>
    </row>
    <row r="14" spans="1:16" s="18" customFormat="1" ht="23.45" customHeight="1" x14ac:dyDescent="0.25">
      <c r="A14" s="71"/>
      <c r="B14" s="88" t="s">
        <v>157</v>
      </c>
      <c r="C14" s="89" t="s">
        <v>158</v>
      </c>
      <c r="D14" s="90" t="s">
        <v>159</v>
      </c>
      <c r="E14" s="78">
        <v>78</v>
      </c>
      <c r="F14" s="78">
        <v>28</v>
      </c>
      <c r="G14" s="75">
        <f>IFERROR((VLOOKUP($D14,'KL CV 10%'!$C$8:$Q$10,15,0)),0)</f>
        <v>50</v>
      </c>
      <c r="H14" s="78"/>
      <c r="I14" s="78"/>
      <c r="J14" s="75">
        <f t="shared" ref="J14" si="3">ROUND(F14+G14+H14-I14,1)</f>
        <v>78</v>
      </c>
      <c r="K14" s="70" t="str">
        <f t="shared" si="0"/>
        <v/>
      </c>
      <c r="L14" s="70" t="str">
        <f t="shared" si="1"/>
        <v>X</v>
      </c>
      <c r="M14" s="70" t="str">
        <f t="shared" si="2"/>
        <v/>
      </c>
      <c r="N14" s="70" t="str">
        <f t="shared" ref="N14" si="4">IF($J14&lt;50,"X","")</f>
        <v/>
      </c>
      <c r="O14" s="76"/>
      <c r="P14" s="87"/>
    </row>
    <row r="15" spans="1:16" s="18" customFormat="1" ht="23.45" customHeight="1" x14ac:dyDescent="0.25">
      <c r="A15" s="71"/>
      <c r="B15" s="120"/>
      <c r="C15" s="121"/>
      <c r="D15" s="74"/>
      <c r="E15" s="78"/>
      <c r="F15" s="78"/>
      <c r="G15" s="78"/>
      <c r="H15" s="78"/>
      <c r="I15" s="78"/>
      <c r="J15" s="75"/>
      <c r="K15" s="70" t="str">
        <f t="shared" si="0"/>
        <v/>
      </c>
      <c r="L15" s="70" t="str">
        <f t="shared" si="1"/>
        <v/>
      </c>
      <c r="M15" s="70" t="str">
        <f t="shared" si="2"/>
        <v/>
      </c>
      <c r="N15" s="70"/>
      <c r="O15" s="76"/>
      <c r="P15" s="87"/>
    </row>
    <row r="16" spans="1:16" s="10" customFormat="1" ht="26.25" customHeight="1" x14ac:dyDescent="0.25">
      <c r="B16" s="80"/>
      <c r="K16" s="111" t="s">
        <v>195</v>
      </c>
      <c r="L16" s="111"/>
      <c r="M16" s="111"/>
      <c r="N16" s="111"/>
      <c r="O16" s="111"/>
    </row>
    <row r="17" spans="2:15" s="8" customFormat="1" ht="127.5" customHeight="1" x14ac:dyDescent="0.25">
      <c r="B17" s="59"/>
      <c r="C17" s="59"/>
      <c r="K17" s="112" t="s">
        <v>171</v>
      </c>
      <c r="L17" s="112"/>
      <c r="M17" s="112"/>
      <c r="N17" s="112"/>
      <c r="O17" s="112"/>
    </row>
    <row r="18" spans="2:15" x14ac:dyDescent="0.25">
      <c r="D18" s="10"/>
      <c r="E18" s="10"/>
      <c r="F18" s="10"/>
      <c r="G18" s="10"/>
      <c r="H18" s="10"/>
      <c r="I18" s="10"/>
      <c r="J18" s="10"/>
      <c r="K18" s="10"/>
      <c r="L18" s="10"/>
      <c r="M18" s="10"/>
      <c r="N18" s="10"/>
    </row>
  </sheetData>
  <sheetProtection formatCells="0" formatColumns="0" formatRows="0" insertColumns="0" insertRows="0" insertHyperlinks="0" deleteColumns="0" deleteRows="0" sort="0" autoFilter="0" pivotTables="0"/>
  <mergeCells count="16">
    <mergeCell ref="P7:P8"/>
    <mergeCell ref="K16:O16"/>
    <mergeCell ref="K17:O17"/>
    <mergeCell ref="A2:D2"/>
    <mergeCell ref="J2:O2"/>
    <mergeCell ref="A4:O4"/>
    <mergeCell ref="A5:O5"/>
    <mergeCell ref="A7:A8"/>
    <mergeCell ref="B7:C8"/>
    <mergeCell ref="D7:D8"/>
    <mergeCell ref="E7:E8"/>
    <mergeCell ref="F7:J7"/>
    <mergeCell ref="B15:C15"/>
    <mergeCell ref="K7:O7"/>
    <mergeCell ref="B9:C9"/>
    <mergeCell ref="B13:C13"/>
  </mergeCells>
  <pageMargins left="0.3" right="0.31" top="0.51" bottom="0.42" header="0.17" footer="0.17"/>
  <pageSetup paperSize="9" scale="67"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Q26"/>
  <sheetViews>
    <sheetView zoomScale="85" zoomScaleNormal="85" zoomScaleSheetLayoutView="90" workbookViewId="0">
      <selection activeCell="D8" sqref="D8"/>
    </sheetView>
  </sheetViews>
  <sheetFormatPr defaultRowHeight="15" x14ac:dyDescent="0.25"/>
  <cols>
    <col min="1" max="1" width="5.28515625" style="43" customWidth="1"/>
    <col min="2" max="3" width="22.7109375" style="43" customWidth="1"/>
    <col min="4" max="4" width="13.28515625" style="45" customWidth="1"/>
    <col min="5" max="5" width="7.42578125" style="43" customWidth="1"/>
    <col min="6" max="6" width="7.42578125" style="58" customWidth="1"/>
    <col min="7" max="7" width="6" style="58" customWidth="1"/>
    <col min="8" max="9" width="7.42578125" style="58" customWidth="1"/>
    <col min="10" max="10" width="7.7109375" style="58" customWidth="1"/>
    <col min="11" max="11" width="7.85546875" style="58" customWidth="1"/>
    <col min="12" max="14" width="7.7109375" style="58" customWidth="1"/>
    <col min="15" max="15" width="8" style="43" customWidth="1"/>
    <col min="16" max="16" width="9.140625" style="43" customWidth="1"/>
    <col min="17" max="17" width="7.5703125" style="43" customWidth="1"/>
    <col min="18" max="16384" width="9.140625" style="43"/>
  </cols>
  <sheetData>
    <row r="1" spans="1:17" ht="66.75" customHeight="1" x14ac:dyDescent="0.25">
      <c r="A1" s="147" t="s">
        <v>152</v>
      </c>
      <c r="B1" s="147"/>
      <c r="C1" s="147"/>
      <c r="D1" s="147"/>
      <c r="E1" s="147"/>
      <c r="F1" s="147"/>
      <c r="G1" s="41"/>
      <c r="H1" s="41"/>
      <c r="I1" s="41"/>
      <c r="J1" s="41"/>
      <c r="K1" s="41"/>
      <c r="L1" s="41"/>
      <c r="M1" s="41"/>
      <c r="N1" s="41"/>
      <c r="O1" s="42"/>
      <c r="P1" s="42"/>
      <c r="Q1" s="42"/>
    </row>
    <row r="2" spans="1:17" ht="7.5" customHeight="1" x14ac:dyDescent="0.25">
      <c r="A2" s="44"/>
      <c r="B2" s="44"/>
      <c r="C2" s="44"/>
      <c r="D2" s="41"/>
      <c r="E2" s="42"/>
      <c r="F2" s="41"/>
      <c r="G2" s="41"/>
      <c r="H2" s="41"/>
      <c r="I2" s="41"/>
      <c r="J2" s="41"/>
      <c r="K2" s="41"/>
      <c r="L2" s="41"/>
      <c r="M2" s="41"/>
      <c r="N2" s="41"/>
      <c r="O2" s="42"/>
      <c r="P2" s="42"/>
      <c r="Q2" s="42"/>
    </row>
    <row r="3" spans="1:17" ht="21.75" customHeight="1" x14ac:dyDescent="0.3">
      <c r="A3" s="148" t="s">
        <v>85</v>
      </c>
      <c r="B3" s="148"/>
      <c r="C3" s="148"/>
      <c r="D3" s="148"/>
      <c r="E3" s="148"/>
      <c r="F3" s="148"/>
      <c r="G3" s="148"/>
      <c r="H3" s="148"/>
      <c r="I3" s="148"/>
      <c r="J3" s="148"/>
      <c r="K3" s="148"/>
      <c r="L3" s="148"/>
      <c r="M3" s="148"/>
      <c r="N3" s="148"/>
      <c r="O3" s="148"/>
      <c r="P3" s="148"/>
      <c r="Q3" s="148"/>
    </row>
    <row r="4" spans="1:17" ht="7.5" customHeight="1" x14ac:dyDescent="0.3">
      <c r="A4" s="149"/>
      <c r="B4" s="149"/>
      <c r="C4" s="149"/>
      <c r="D4" s="149"/>
      <c r="E4" s="149"/>
      <c r="F4" s="149"/>
      <c r="G4" s="149"/>
      <c r="H4" s="149"/>
      <c r="I4" s="149"/>
      <c r="J4" s="149"/>
      <c r="K4" s="149"/>
      <c r="L4" s="149"/>
      <c r="M4" s="149"/>
      <c r="N4" s="149"/>
      <c r="O4" s="149"/>
      <c r="P4" s="149"/>
      <c r="Q4" s="149"/>
    </row>
    <row r="5" spans="1:17" s="45" customFormat="1" ht="21.75" customHeight="1" x14ac:dyDescent="0.25">
      <c r="A5" s="150" t="s">
        <v>10</v>
      </c>
      <c r="B5" s="150" t="s">
        <v>27</v>
      </c>
      <c r="C5" s="150" t="s">
        <v>53</v>
      </c>
      <c r="D5" s="153" t="s">
        <v>92</v>
      </c>
      <c r="E5" s="156" t="s">
        <v>93</v>
      </c>
      <c r="F5" s="157"/>
      <c r="G5" s="157"/>
      <c r="H5" s="157"/>
      <c r="I5" s="157"/>
      <c r="J5" s="157"/>
      <c r="K5" s="157"/>
      <c r="L5" s="157"/>
      <c r="M5" s="157"/>
      <c r="N5" s="157"/>
      <c r="O5" s="158"/>
      <c r="P5" s="161" t="s">
        <v>28</v>
      </c>
      <c r="Q5" s="164" t="s">
        <v>29</v>
      </c>
    </row>
    <row r="6" spans="1:17" s="45" customFormat="1" ht="36.75" customHeight="1" x14ac:dyDescent="0.25">
      <c r="A6" s="151"/>
      <c r="B6" s="151"/>
      <c r="C6" s="151"/>
      <c r="D6" s="154"/>
      <c r="E6" s="159" t="s">
        <v>83</v>
      </c>
      <c r="F6" s="159"/>
      <c r="G6" s="159"/>
      <c r="H6" s="159"/>
      <c r="I6" s="159"/>
      <c r="J6" s="156" t="s">
        <v>84</v>
      </c>
      <c r="K6" s="157"/>
      <c r="L6" s="157"/>
      <c r="M6" s="157"/>
      <c r="N6" s="157"/>
      <c r="O6" s="160" t="s">
        <v>42</v>
      </c>
      <c r="P6" s="162"/>
      <c r="Q6" s="165"/>
    </row>
    <row r="7" spans="1:17" s="45" customFormat="1" ht="51.95" customHeight="1" x14ac:dyDescent="0.25">
      <c r="A7" s="152"/>
      <c r="B7" s="152"/>
      <c r="C7" s="152"/>
      <c r="D7" s="155"/>
      <c r="E7" s="46" t="s">
        <v>86</v>
      </c>
      <c r="F7" s="46" t="s">
        <v>87</v>
      </c>
      <c r="G7" s="46" t="s">
        <v>88</v>
      </c>
      <c r="H7" s="46" t="s">
        <v>90</v>
      </c>
      <c r="I7" s="46" t="s">
        <v>186</v>
      </c>
      <c r="J7" s="46" t="s">
        <v>43</v>
      </c>
      <c r="K7" s="46" t="s">
        <v>44</v>
      </c>
      <c r="L7" s="46" t="s">
        <v>45</v>
      </c>
      <c r="M7" s="46" t="s">
        <v>89</v>
      </c>
      <c r="N7" s="46" t="s">
        <v>90</v>
      </c>
      <c r="O7" s="160"/>
      <c r="P7" s="163"/>
      <c r="Q7" s="166"/>
    </row>
    <row r="8" spans="1:17" s="51" customFormat="1" ht="30.75" customHeight="1" x14ac:dyDescent="0.25">
      <c r="A8" s="47" t="s">
        <v>30</v>
      </c>
      <c r="B8" s="48" t="s">
        <v>147</v>
      </c>
      <c r="C8" s="90">
        <v>11100000746</v>
      </c>
      <c r="D8" s="49">
        <v>0.9</v>
      </c>
      <c r="E8" s="50">
        <v>0.02</v>
      </c>
      <c r="F8" s="50"/>
      <c r="G8" s="50">
        <v>0.01</v>
      </c>
      <c r="H8" s="50">
        <v>0.01</v>
      </c>
      <c r="I8" s="50">
        <v>0.01</v>
      </c>
      <c r="J8" s="50">
        <v>0.02</v>
      </c>
      <c r="K8" s="50">
        <v>0.01</v>
      </c>
      <c r="L8" s="50">
        <v>0.02</v>
      </c>
      <c r="M8" s="50"/>
      <c r="N8" s="50"/>
      <c r="O8" s="81">
        <f>IF(SUM(E8:I8)&gt;5%,5%,SUM(E8:I8))+IF(SUM(J8:N8)&gt;5%,5%,SUM(J8:N8))</f>
        <v>0.1</v>
      </c>
      <c r="P8" s="82">
        <f t="shared" ref="P8:P10" si="0">D8+O8</f>
        <v>1</v>
      </c>
      <c r="Q8" s="83">
        <f>IF(95%&lt;=P8,60,IF(AND(90%&lt;=P8,P8&lt;95%),50,IF(AND(80%&lt;=P8,P8&lt;90%),40,IF(AND(75%&lt;=P8,P8&lt;80%),30,IF(AND(70%&lt;=P8,P8&lt;75%),20,IF(P8&lt;70%,0,""))))))</f>
        <v>60</v>
      </c>
    </row>
    <row r="9" spans="1:17" s="51" customFormat="1" ht="30.75" customHeight="1" x14ac:dyDescent="0.25">
      <c r="A9" s="47" t="s">
        <v>31</v>
      </c>
      <c r="B9" s="52" t="s">
        <v>148</v>
      </c>
      <c r="C9" s="90" t="s">
        <v>159</v>
      </c>
      <c r="D9" s="49">
        <v>0.9</v>
      </c>
      <c r="E9" s="50">
        <v>0.02</v>
      </c>
      <c r="F9" s="50"/>
      <c r="G9" s="50"/>
      <c r="H9" s="50"/>
      <c r="I9" s="50"/>
      <c r="J9" s="50"/>
      <c r="K9" s="50">
        <v>0.01</v>
      </c>
      <c r="L9" s="50"/>
      <c r="M9" s="50"/>
      <c r="N9" s="50"/>
      <c r="O9" s="81">
        <f t="shared" ref="O9:O10" si="1">IF(SUM(E9:I9)&gt;5%,5%,SUM(E9:I9))+IF(SUM(J9:N9)&gt;5%,5%,SUM(J9:N9))</f>
        <v>0.03</v>
      </c>
      <c r="P9" s="82">
        <f t="shared" si="0"/>
        <v>0.93</v>
      </c>
      <c r="Q9" s="83">
        <f t="shared" ref="Q9:Q10" si="2">IF(95%&lt;=P9,60,IF(AND(90%&lt;=P9,P9&lt;95%),50,IF(AND(80%&lt;=P9,P9&lt;90%),40,IF(AND(75%&lt;=P9,P9&lt;80%),30,IF(AND(70%&lt;=P9,P9&lt;75%),20,IF(P9&lt;70%,0,""))))))</f>
        <v>50</v>
      </c>
    </row>
    <row r="10" spans="1:17" s="51" customFormat="1" ht="30.75" customHeight="1" x14ac:dyDescent="0.25">
      <c r="A10" s="47" t="s">
        <v>32</v>
      </c>
      <c r="B10" s="53" t="s">
        <v>146</v>
      </c>
      <c r="C10" s="90">
        <v>31000001254</v>
      </c>
      <c r="D10" s="49">
        <v>0.9</v>
      </c>
      <c r="E10" s="50"/>
      <c r="F10" s="50">
        <v>0.02</v>
      </c>
      <c r="G10" s="50"/>
      <c r="H10" s="50"/>
      <c r="I10" s="50"/>
      <c r="J10" s="50">
        <v>0.02</v>
      </c>
      <c r="K10" s="50"/>
      <c r="L10" s="50"/>
      <c r="M10" s="50"/>
      <c r="N10" s="50"/>
      <c r="O10" s="81">
        <f t="shared" si="1"/>
        <v>0.04</v>
      </c>
      <c r="P10" s="82">
        <f t="shared" si="0"/>
        <v>0.94000000000000006</v>
      </c>
      <c r="Q10" s="83">
        <f t="shared" si="2"/>
        <v>50</v>
      </c>
    </row>
    <row r="11" spans="1:17" ht="30" customHeight="1" x14ac:dyDescent="0.25">
      <c r="A11" s="143" t="s">
        <v>91</v>
      </c>
      <c r="B11" s="143"/>
      <c r="C11" s="143"/>
      <c r="D11" s="143"/>
      <c r="E11" s="143"/>
      <c r="F11" s="143"/>
      <c r="G11" s="143"/>
      <c r="H11" s="143"/>
      <c r="I11" s="143"/>
      <c r="J11" s="143"/>
      <c r="K11" s="143"/>
      <c r="L11" s="143"/>
      <c r="M11" s="143"/>
      <c r="N11" s="143"/>
      <c r="O11" s="143"/>
      <c r="P11" s="143"/>
      <c r="Q11" s="143"/>
    </row>
    <row r="13" spans="1:17" ht="18.75" x14ac:dyDescent="0.3">
      <c r="A13" s="144" t="s">
        <v>33</v>
      </c>
      <c r="B13" s="144"/>
      <c r="C13" s="144"/>
      <c r="D13" s="144"/>
      <c r="E13" s="144"/>
      <c r="F13" s="144"/>
      <c r="G13" s="144"/>
      <c r="H13" s="144"/>
      <c r="I13" s="144"/>
      <c r="J13" s="144"/>
      <c r="K13" s="144"/>
      <c r="L13" s="144"/>
      <c r="M13" s="144"/>
      <c r="N13" s="144"/>
      <c r="O13" s="144"/>
      <c r="P13" s="144"/>
      <c r="Q13" s="144"/>
    </row>
    <row r="14" spans="1:17" ht="6.75" customHeight="1" x14ac:dyDescent="0.25"/>
    <row r="15" spans="1:17" ht="114" x14ac:dyDescent="0.25">
      <c r="A15" s="1" t="s">
        <v>34</v>
      </c>
      <c r="B15" s="145" t="s">
        <v>35</v>
      </c>
      <c r="C15" s="145"/>
      <c r="D15" s="145"/>
      <c r="E15" s="145"/>
      <c r="F15" s="146" t="s">
        <v>36</v>
      </c>
      <c r="G15" s="146"/>
      <c r="H15" s="146" t="s">
        <v>37</v>
      </c>
      <c r="I15" s="146"/>
      <c r="J15" s="54" t="s">
        <v>38</v>
      </c>
      <c r="K15" s="54" t="s">
        <v>39</v>
      </c>
      <c r="L15" s="55" t="s">
        <v>40</v>
      </c>
      <c r="M15" s="137" t="s">
        <v>41</v>
      </c>
      <c r="N15" s="134"/>
      <c r="O15" s="134"/>
      <c r="P15" s="134"/>
      <c r="Q15" s="135"/>
    </row>
    <row r="16" spans="1:17" ht="90" x14ac:dyDescent="0.25">
      <c r="A16" s="3">
        <v>1</v>
      </c>
      <c r="B16" s="130" t="s">
        <v>177</v>
      </c>
      <c r="C16" s="130"/>
      <c r="D16" s="130"/>
      <c r="E16" s="130"/>
      <c r="F16" s="131">
        <v>43473</v>
      </c>
      <c r="G16" s="132"/>
      <c r="H16" s="131">
        <v>43747</v>
      </c>
      <c r="I16" s="132"/>
      <c r="J16" s="85" t="s">
        <v>143</v>
      </c>
      <c r="K16" s="56"/>
      <c r="L16" s="57">
        <v>0.02</v>
      </c>
      <c r="M16" s="137"/>
      <c r="N16" s="134"/>
      <c r="O16" s="134"/>
      <c r="P16" s="134"/>
      <c r="Q16" s="135"/>
    </row>
    <row r="17" spans="1:17" ht="60" x14ac:dyDescent="0.25">
      <c r="A17" s="3">
        <v>2</v>
      </c>
      <c r="B17" s="130" t="s">
        <v>178</v>
      </c>
      <c r="C17" s="130"/>
      <c r="D17" s="130"/>
      <c r="E17" s="130"/>
      <c r="F17" s="131" t="s">
        <v>145</v>
      </c>
      <c r="G17" s="132"/>
      <c r="H17" s="131" t="s">
        <v>144</v>
      </c>
      <c r="I17" s="132"/>
      <c r="J17" s="85" t="s">
        <v>146</v>
      </c>
      <c r="K17" s="56"/>
      <c r="L17" s="57">
        <v>0.02</v>
      </c>
      <c r="M17" s="137"/>
      <c r="N17" s="134"/>
      <c r="O17" s="134"/>
      <c r="P17" s="134"/>
      <c r="Q17" s="135"/>
    </row>
    <row r="18" spans="1:17" ht="45" x14ac:dyDescent="0.25">
      <c r="A18" s="3">
        <v>3</v>
      </c>
      <c r="B18" s="129" t="s">
        <v>179</v>
      </c>
      <c r="C18" s="129"/>
      <c r="D18" s="130"/>
      <c r="E18" s="130"/>
      <c r="F18" s="131"/>
      <c r="G18" s="132"/>
      <c r="H18" s="131"/>
      <c r="I18" s="132"/>
      <c r="J18" s="85" t="s">
        <v>147</v>
      </c>
      <c r="K18" s="56"/>
      <c r="L18" s="57">
        <v>0.01</v>
      </c>
      <c r="M18" s="133" t="s">
        <v>188</v>
      </c>
      <c r="N18" s="140"/>
      <c r="O18" s="140"/>
      <c r="P18" s="140"/>
      <c r="Q18" s="141"/>
    </row>
    <row r="19" spans="1:17" ht="45" x14ac:dyDescent="0.25">
      <c r="A19" s="3">
        <v>4</v>
      </c>
      <c r="B19" s="129" t="s">
        <v>180</v>
      </c>
      <c r="C19" s="129"/>
      <c r="D19" s="130"/>
      <c r="E19" s="130"/>
      <c r="F19" s="131"/>
      <c r="G19" s="132"/>
      <c r="H19" s="131"/>
      <c r="I19" s="132"/>
      <c r="J19" s="85" t="s">
        <v>147</v>
      </c>
      <c r="K19" s="56"/>
      <c r="L19" s="57">
        <v>0.01</v>
      </c>
      <c r="M19" s="137"/>
      <c r="N19" s="134"/>
      <c r="O19" s="134"/>
      <c r="P19" s="134"/>
      <c r="Q19" s="135"/>
    </row>
    <row r="20" spans="1:17" ht="51.75" customHeight="1" x14ac:dyDescent="0.25">
      <c r="A20" s="3">
        <v>5</v>
      </c>
      <c r="B20" s="129" t="s">
        <v>181</v>
      </c>
      <c r="C20" s="129"/>
      <c r="D20" s="130"/>
      <c r="E20" s="130"/>
      <c r="F20" s="131">
        <v>43470</v>
      </c>
      <c r="G20" s="132"/>
      <c r="H20" s="131" t="s">
        <v>182</v>
      </c>
      <c r="I20" s="132"/>
      <c r="J20" s="85" t="s">
        <v>147</v>
      </c>
      <c r="K20" s="56"/>
      <c r="L20" s="57">
        <v>0.01</v>
      </c>
      <c r="M20" s="133" t="s">
        <v>189</v>
      </c>
      <c r="N20" s="134"/>
      <c r="O20" s="134"/>
      <c r="P20" s="134"/>
      <c r="Q20" s="135"/>
    </row>
    <row r="21" spans="1:17" ht="108.75" customHeight="1" x14ac:dyDescent="0.25">
      <c r="A21" s="3">
        <v>4</v>
      </c>
      <c r="B21" s="142" t="s">
        <v>187</v>
      </c>
      <c r="C21" s="142"/>
      <c r="D21" s="142"/>
      <c r="E21" s="142"/>
      <c r="F21" s="131">
        <v>43562</v>
      </c>
      <c r="G21" s="132"/>
      <c r="H21" s="131">
        <v>43807</v>
      </c>
      <c r="I21" s="132"/>
      <c r="J21" s="85" t="s">
        <v>183</v>
      </c>
      <c r="K21" s="56"/>
      <c r="L21" s="57">
        <v>0.02</v>
      </c>
      <c r="M21" s="137"/>
      <c r="N21" s="134"/>
      <c r="O21" s="134"/>
      <c r="P21" s="134"/>
      <c r="Q21" s="135"/>
    </row>
    <row r="22" spans="1:17" ht="77.25" customHeight="1" x14ac:dyDescent="0.25">
      <c r="A22" s="3">
        <v>5</v>
      </c>
      <c r="B22" s="142" t="s">
        <v>184</v>
      </c>
      <c r="C22" s="142"/>
      <c r="D22" s="142"/>
      <c r="E22" s="142"/>
      <c r="F22" s="167" t="s">
        <v>144</v>
      </c>
      <c r="G22" s="168"/>
      <c r="H22" s="167" t="s">
        <v>194</v>
      </c>
      <c r="I22" s="168"/>
      <c r="J22" s="85" t="s">
        <v>143</v>
      </c>
      <c r="K22" s="56"/>
      <c r="L22" s="57">
        <v>0.01</v>
      </c>
      <c r="M22" s="137"/>
      <c r="N22" s="134"/>
      <c r="O22" s="134"/>
      <c r="P22" s="134"/>
      <c r="Q22" s="135"/>
    </row>
    <row r="23" spans="1:17" ht="69" customHeight="1" x14ac:dyDescent="0.25">
      <c r="A23" s="3">
        <v>6</v>
      </c>
      <c r="B23" s="142" t="s">
        <v>185</v>
      </c>
      <c r="C23" s="142"/>
      <c r="D23" s="142"/>
      <c r="E23" s="142"/>
      <c r="F23" s="131">
        <v>43562</v>
      </c>
      <c r="G23" s="132"/>
      <c r="H23" s="131" t="s">
        <v>149</v>
      </c>
      <c r="I23" s="132"/>
      <c r="J23" s="85" t="s">
        <v>147</v>
      </c>
      <c r="K23" s="56"/>
      <c r="L23" s="57">
        <v>0.02</v>
      </c>
      <c r="M23" s="137"/>
      <c r="N23" s="134"/>
      <c r="O23" s="134"/>
      <c r="P23" s="134"/>
      <c r="Q23" s="135"/>
    </row>
    <row r="24" spans="1:17" ht="15.75" x14ac:dyDescent="0.25">
      <c r="G24" s="136" t="s">
        <v>150</v>
      </c>
      <c r="H24" s="136"/>
      <c r="I24" s="136"/>
      <c r="J24" s="136"/>
      <c r="K24" s="136"/>
      <c r="L24" s="136"/>
      <c r="M24" s="136"/>
      <c r="N24" s="136"/>
      <c r="O24" s="136"/>
      <c r="P24" s="136"/>
      <c r="Q24" s="136"/>
    </row>
    <row r="25" spans="1:17" ht="107.25" customHeight="1" x14ac:dyDescent="0.25">
      <c r="G25" s="138" t="s">
        <v>151</v>
      </c>
      <c r="H25" s="139"/>
      <c r="I25" s="139"/>
      <c r="J25" s="139"/>
      <c r="K25" s="139"/>
      <c r="L25" s="139"/>
      <c r="M25" s="139"/>
      <c r="N25" s="139"/>
      <c r="O25" s="139"/>
      <c r="P25" s="139"/>
      <c r="Q25" s="139"/>
    </row>
    <row r="26" spans="1:17" x14ac:dyDescent="0.25">
      <c r="G26" s="86"/>
    </row>
  </sheetData>
  <sheetProtection formatCells="0" formatColumns="0" formatRows="0" insertColumns="0" insertRows="0" insertHyperlinks="0" deleteRows="0" sort="0" autoFilter="0" pivotTables="0"/>
  <mergeCells count="53">
    <mergeCell ref="H18:I18"/>
    <mergeCell ref="F21:G21"/>
    <mergeCell ref="H21:I21"/>
    <mergeCell ref="M21:Q21"/>
    <mergeCell ref="F22:G22"/>
    <mergeCell ref="H22:I22"/>
    <mergeCell ref="M22:Q22"/>
    <mergeCell ref="A1:F1"/>
    <mergeCell ref="A3:Q3"/>
    <mergeCell ref="A4:Q4"/>
    <mergeCell ref="A5:A7"/>
    <mergeCell ref="B5:B7"/>
    <mergeCell ref="D5:D7"/>
    <mergeCell ref="E5:O5"/>
    <mergeCell ref="E6:I6"/>
    <mergeCell ref="O6:O7"/>
    <mergeCell ref="J6:N6"/>
    <mergeCell ref="P5:P7"/>
    <mergeCell ref="Q5:Q7"/>
    <mergeCell ref="C5:C7"/>
    <mergeCell ref="A11:Q11"/>
    <mergeCell ref="A13:Q13"/>
    <mergeCell ref="B15:E15"/>
    <mergeCell ref="B16:E16"/>
    <mergeCell ref="H15:I15"/>
    <mergeCell ref="M15:Q15"/>
    <mergeCell ref="M16:Q16"/>
    <mergeCell ref="H16:I16"/>
    <mergeCell ref="F15:G15"/>
    <mergeCell ref="F16:G16"/>
    <mergeCell ref="G25:Q25"/>
    <mergeCell ref="B17:E17"/>
    <mergeCell ref="B18:E18"/>
    <mergeCell ref="F18:G18"/>
    <mergeCell ref="F17:G17"/>
    <mergeCell ref="M17:Q17"/>
    <mergeCell ref="M18:Q18"/>
    <mergeCell ref="H17:I17"/>
    <mergeCell ref="B21:E21"/>
    <mergeCell ref="B22:E22"/>
    <mergeCell ref="B23:E23"/>
    <mergeCell ref="B19:E19"/>
    <mergeCell ref="F19:G19"/>
    <mergeCell ref="H19:I19"/>
    <mergeCell ref="M19:Q19"/>
    <mergeCell ref="F23:G23"/>
    <mergeCell ref="B20:E20"/>
    <mergeCell ref="F20:G20"/>
    <mergeCell ref="H20:I20"/>
    <mergeCell ref="M20:Q20"/>
    <mergeCell ref="G24:Q24"/>
    <mergeCell ref="H23:I23"/>
    <mergeCell ref="M23:Q23"/>
  </mergeCells>
  <pageMargins left="0.45" right="0.2" top="0.25" bottom="0.25" header="0.3" footer="0.3"/>
  <pageSetup paperSize="9" scale="95" orientation="landscape" r:id="rId1"/>
  <rowBreaks count="1" manualBreakCount="1">
    <brk id="12"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I57"/>
  <sheetViews>
    <sheetView topLeftCell="A46" zoomScaleNormal="100" workbookViewId="0">
      <selection activeCell="A48" sqref="A48:G48"/>
    </sheetView>
  </sheetViews>
  <sheetFormatPr defaultRowHeight="16.5" x14ac:dyDescent="0.25"/>
  <cols>
    <col min="1" max="1" width="5.42578125" style="5" bestFit="1" customWidth="1"/>
    <col min="2" max="2" width="27.140625" style="6" customWidth="1"/>
    <col min="3" max="3" width="13.5703125" style="5" customWidth="1"/>
    <col min="4" max="4" width="7.7109375" style="5" customWidth="1"/>
    <col min="5" max="5" width="10" style="5" customWidth="1"/>
    <col min="6" max="6" width="16" style="5" customWidth="1"/>
    <col min="7" max="7" width="14.140625" style="31" customWidth="1"/>
    <col min="8" max="9" width="9.140625" style="16"/>
    <col min="10" max="16384" width="9.140625" style="5"/>
  </cols>
  <sheetData>
    <row r="1" spans="1:9" x14ac:dyDescent="0.25">
      <c r="G1" s="29" t="s">
        <v>5</v>
      </c>
    </row>
    <row r="2" spans="1:9" s="8" customFormat="1" ht="48.75" customHeight="1" x14ac:dyDescent="0.25">
      <c r="A2" s="169" t="s">
        <v>3</v>
      </c>
      <c r="B2" s="169"/>
      <c r="C2" s="169"/>
      <c r="D2" s="169" t="s">
        <v>4</v>
      </c>
      <c r="E2" s="169"/>
      <c r="F2" s="169"/>
      <c r="G2" s="169"/>
      <c r="H2" s="16"/>
      <c r="I2" s="16"/>
    </row>
    <row r="3" spans="1:9" s="8" customFormat="1" ht="8.25" customHeight="1" x14ac:dyDescent="0.25">
      <c r="A3" s="112"/>
      <c r="B3" s="112"/>
      <c r="D3" s="9"/>
      <c r="E3" s="9"/>
      <c r="F3" s="9"/>
      <c r="G3" s="30"/>
      <c r="H3" s="16"/>
      <c r="I3" s="16"/>
    </row>
    <row r="4" spans="1:9" ht="47.25" customHeight="1" x14ac:dyDescent="0.25">
      <c r="A4" s="113" t="s">
        <v>128</v>
      </c>
      <c r="B4" s="113"/>
      <c r="C4" s="113"/>
      <c r="D4" s="113"/>
      <c r="E4" s="113"/>
      <c r="F4" s="113"/>
      <c r="G4" s="113"/>
    </row>
    <row r="5" spans="1:9" ht="11.25" customHeight="1" x14ac:dyDescent="0.25">
      <c r="A5" s="170"/>
      <c r="B5" s="171"/>
      <c r="C5" s="171"/>
      <c r="D5" s="171"/>
      <c r="E5" s="171"/>
      <c r="F5" s="171"/>
      <c r="G5" s="171"/>
    </row>
    <row r="6" spans="1:9" s="11" customFormat="1" ht="20.25" customHeight="1" x14ac:dyDescent="0.25">
      <c r="B6" s="172" t="s">
        <v>167</v>
      </c>
      <c r="C6" s="172"/>
      <c r="D6" s="172"/>
      <c r="E6" s="172"/>
      <c r="F6" s="172"/>
      <c r="G6" s="172"/>
      <c r="H6" s="16"/>
      <c r="I6" s="16"/>
    </row>
    <row r="7" spans="1:9" s="11" customFormat="1" ht="20.25" customHeight="1" x14ac:dyDescent="0.25">
      <c r="B7" s="172" t="s">
        <v>168</v>
      </c>
      <c r="C7" s="172"/>
      <c r="D7" s="172"/>
      <c r="E7" s="172"/>
      <c r="F7" s="172"/>
      <c r="G7" s="172"/>
      <c r="H7" s="16"/>
      <c r="I7" s="16"/>
    </row>
    <row r="8" spans="1:9" s="11" customFormat="1" ht="20.25" customHeight="1" x14ac:dyDescent="0.25">
      <c r="B8" s="172" t="s">
        <v>169</v>
      </c>
      <c r="C8" s="172"/>
      <c r="D8" s="172"/>
      <c r="E8" s="172"/>
      <c r="F8" s="172"/>
      <c r="G8" s="172"/>
      <c r="H8" s="16"/>
      <c r="I8" s="16"/>
    </row>
    <row r="9" spans="1:9" s="11" customFormat="1" ht="20.25" customHeight="1" x14ac:dyDescent="0.25">
      <c r="B9" s="172" t="s">
        <v>170</v>
      </c>
      <c r="C9" s="172"/>
      <c r="D9" s="172"/>
      <c r="E9" s="172"/>
      <c r="F9" s="172"/>
      <c r="G9" s="172"/>
      <c r="H9" s="16"/>
      <c r="I9" s="16"/>
    </row>
    <row r="10" spans="1:9" ht="8.25" customHeight="1" x14ac:dyDescent="0.25"/>
    <row r="11" spans="1:9" s="8" customFormat="1" ht="49.5" customHeight="1" x14ac:dyDescent="0.25">
      <c r="A11" s="12" t="s">
        <v>10</v>
      </c>
      <c r="B11" s="110" t="s">
        <v>11</v>
      </c>
      <c r="C11" s="110"/>
      <c r="D11" s="110"/>
      <c r="E11" s="12" t="s">
        <v>12</v>
      </c>
      <c r="F11" s="13" t="s">
        <v>13</v>
      </c>
      <c r="G11" s="1" t="s">
        <v>14</v>
      </c>
      <c r="H11" s="16"/>
      <c r="I11" s="16"/>
    </row>
    <row r="12" spans="1:9" s="2" customFormat="1" ht="91.5" customHeight="1" x14ac:dyDescent="0.25">
      <c r="A12" s="1" t="s">
        <v>0</v>
      </c>
      <c r="B12" s="173" t="s">
        <v>94</v>
      </c>
      <c r="C12" s="174"/>
      <c r="D12" s="175"/>
      <c r="E12" s="35">
        <f>E13+E17+E23+E26</f>
        <v>20</v>
      </c>
      <c r="F12" s="35">
        <f>F13+F17+F23+F26</f>
        <v>15</v>
      </c>
      <c r="G12" s="14"/>
      <c r="H12" s="16"/>
      <c r="I12" s="16"/>
    </row>
    <row r="13" spans="1:9" s="4" customFormat="1" x14ac:dyDescent="0.25">
      <c r="A13" s="3">
        <v>1</v>
      </c>
      <c r="B13" s="173" t="s">
        <v>95</v>
      </c>
      <c r="C13" s="174"/>
      <c r="D13" s="175"/>
      <c r="E13" s="35">
        <f>5-(E14+E15+E16)</f>
        <v>5</v>
      </c>
      <c r="F13" s="35">
        <f>5-(F14+F15+F16)</f>
        <v>0</v>
      </c>
      <c r="G13" s="14"/>
      <c r="H13" s="16"/>
      <c r="I13" s="16"/>
    </row>
    <row r="14" spans="1:9" s="16" customFormat="1" ht="102.75" customHeight="1" x14ac:dyDescent="0.25">
      <c r="A14" s="3" t="s">
        <v>15</v>
      </c>
      <c r="B14" s="176" t="s">
        <v>140</v>
      </c>
      <c r="C14" s="177"/>
      <c r="D14" s="178"/>
      <c r="E14" s="3"/>
      <c r="F14" s="19"/>
      <c r="G14" s="3"/>
    </row>
    <row r="15" spans="1:9" s="101" customFormat="1" ht="108" customHeight="1" x14ac:dyDescent="0.25">
      <c r="A15" s="98" t="s">
        <v>16</v>
      </c>
      <c r="B15" s="179" t="s">
        <v>96</v>
      </c>
      <c r="C15" s="180"/>
      <c r="D15" s="181"/>
      <c r="E15" s="98"/>
      <c r="F15" s="19">
        <v>5</v>
      </c>
      <c r="G15" s="99" t="s">
        <v>190</v>
      </c>
      <c r="H15" s="100"/>
      <c r="I15" s="100"/>
    </row>
    <row r="16" spans="1:9" s="18" customFormat="1" ht="71.45" customHeight="1" x14ac:dyDescent="0.25">
      <c r="A16" s="3" t="s">
        <v>17</v>
      </c>
      <c r="B16" s="176" t="s">
        <v>97</v>
      </c>
      <c r="C16" s="177"/>
      <c r="D16" s="178"/>
      <c r="E16" s="3"/>
      <c r="F16" s="19"/>
      <c r="G16" s="24"/>
      <c r="H16" s="16"/>
      <c r="I16" s="16"/>
    </row>
    <row r="17" spans="1:9" s="18" customFormat="1" ht="48" customHeight="1" x14ac:dyDescent="0.25">
      <c r="A17" s="3">
        <v>2</v>
      </c>
      <c r="B17" s="173" t="s">
        <v>98</v>
      </c>
      <c r="C17" s="174"/>
      <c r="D17" s="175"/>
      <c r="E17" s="35">
        <f>6-(E18+E19+E20+E21+E22)</f>
        <v>6</v>
      </c>
      <c r="F17" s="35">
        <f>6-(F18+F19+F20+F21+F22)</f>
        <v>6</v>
      </c>
      <c r="G17" s="19"/>
      <c r="H17" s="16"/>
      <c r="I17" s="16"/>
    </row>
    <row r="18" spans="1:9" s="18" customFormat="1" ht="43.9" customHeight="1" x14ac:dyDescent="0.25">
      <c r="A18" s="19" t="s">
        <v>18</v>
      </c>
      <c r="B18" s="176" t="s">
        <v>99</v>
      </c>
      <c r="C18" s="177"/>
      <c r="D18" s="178"/>
      <c r="E18" s="19"/>
      <c r="F18" s="19"/>
      <c r="G18" s="24"/>
      <c r="H18" s="16"/>
      <c r="I18" s="16"/>
    </row>
    <row r="19" spans="1:9" s="18" customFormat="1" ht="42" customHeight="1" x14ac:dyDescent="0.25">
      <c r="A19" s="19" t="s">
        <v>19</v>
      </c>
      <c r="B19" s="176" t="s">
        <v>100</v>
      </c>
      <c r="C19" s="177"/>
      <c r="D19" s="178"/>
      <c r="E19" s="19"/>
      <c r="F19" s="19"/>
      <c r="G19" s="32"/>
      <c r="H19" s="16"/>
      <c r="I19" s="16"/>
    </row>
    <row r="20" spans="1:9" s="18" customFormat="1" ht="54.75" customHeight="1" x14ac:dyDescent="0.25">
      <c r="A20" s="3" t="s">
        <v>20</v>
      </c>
      <c r="B20" s="176" t="s">
        <v>101</v>
      </c>
      <c r="C20" s="177"/>
      <c r="D20" s="178"/>
      <c r="E20" s="3"/>
      <c r="F20" s="19"/>
      <c r="G20" s="21"/>
      <c r="H20" s="16"/>
      <c r="I20" s="16"/>
    </row>
    <row r="21" spans="1:9" s="18" customFormat="1" ht="68.25" customHeight="1" x14ac:dyDescent="0.25">
      <c r="A21" s="3" t="s">
        <v>21</v>
      </c>
      <c r="B21" s="176" t="s">
        <v>102</v>
      </c>
      <c r="C21" s="177"/>
      <c r="D21" s="178"/>
      <c r="E21" s="3"/>
      <c r="F21" s="19"/>
      <c r="G21" s="21"/>
      <c r="H21" s="16"/>
      <c r="I21" s="16"/>
    </row>
    <row r="22" spans="1:9" s="18" customFormat="1" ht="31.35" customHeight="1" x14ac:dyDescent="0.25">
      <c r="A22" s="3" t="s">
        <v>22</v>
      </c>
      <c r="B22" s="176" t="s">
        <v>103</v>
      </c>
      <c r="C22" s="177"/>
      <c r="D22" s="178"/>
      <c r="E22" s="3"/>
      <c r="F22" s="19"/>
      <c r="G22" s="24"/>
      <c r="H22" s="16"/>
      <c r="I22" s="16"/>
    </row>
    <row r="23" spans="1:9" s="4" customFormat="1" ht="43.9" customHeight="1" x14ac:dyDescent="0.25">
      <c r="A23" s="3">
        <v>3</v>
      </c>
      <c r="B23" s="173" t="s">
        <v>104</v>
      </c>
      <c r="C23" s="174"/>
      <c r="D23" s="175"/>
      <c r="E23" s="35">
        <f>5-(E24+E25)</f>
        <v>5</v>
      </c>
      <c r="F23" s="35">
        <f>5-(F24+F25)</f>
        <v>5</v>
      </c>
      <c r="G23" s="14"/>
      <c r="H23" s="16"/>
      <c r="I23" s="16"/>
    </row>
    <row r="24" spans="1:9" s="18" customFormat="1" ht="82.7" customHeight="1" x14ac:dyDescent="0.25">
      <c r="A24" s="15" t="s">
        <v>23</v>
      </c>
      <c r="B24" s="176" t="s">
        <v>105</v>
      </c>
      <c r="C24" s="177"/>
      <c r="D24" s="178"/>
      <c r="E24" s="15"/>
      <c r="F24" s="23"/>
      <c r="G24" s="19"/>
      <c r="H24" s="16"/>
      <c r="I24" s="16"/>
    </row>
    <row r="25" spans="1:9" s="18" customFormat="1" ht="52.7" customHeight="1" x14ac:dyDescent="0.25">
      <c r="A25" s="15" t="s">
        <v>24</v>
      </c>
      <c r="B25" s="182" t="s">
        <v>106</v>
      </c>
      <c r="C25" s="183"/>
      <c r="D25" s="184"/>
      <c r="E25" s="15"/>
      <c r="F25" s="23"/>
      <c r="G25" s="24"/>
      <c r="H25" s="16"/>
      <c r="I25" s="16"/>
    </row>
    <row r="26" spans="1:9" s="18" customFormat="1" ht="132.75" customHeight="1" x14ac:dyDescent="0.25">
      <c r="A26" s="36">
        <v>4</v>
      </c>
      <c r="B26" s="173" t="s">
        <v>107</v>
      </c>
      <c r="C26" s="174"/>
      <c r="D26" s="175"/>
      <c r="E26" s="35">
        <f>4-(E27+E28+E29)</f>
        <v>4</v>
      </c>
      <c r="F26" s="35">
        <f>4-(F27+F28+F29)</f>
        <v>4</v>
      </c>
      <c r="G26" s="24"/>
      <c r="H26" s="16"/>
      <c r="I26" s="16"/>
    </row>
    <row r="27" spans="1:9" s="18" customFormat="1" ht="53.25" customHeight="1" x14ac:dyDescent="0.25">
      <c r="A27" s="15" t="s">
        <v>108</v>
      </c>
      <c r="B27" s="176" t="s">
        <v>109</v>
      </c>
      <c r="C27" s="177"/>
      <c r="D27" s="178"/>
      <c r="E27" s="15"/>
      <c r="F27" s="23"/>
      <c r="G27" s="24"/>
      <c r="H27" s="16"/>
      <c r="I27" s="16"/>
    </row>
    <row r="28" spans="1:9" s="18" customFormat="1" ht="48.75" customHeight="1" x14ac:dyDescent="0.25">
      <c r="A28" s="15" t="s">
        <v>110</v>
      </c>
      <c r="B28" s="176" t="s">
        <v>111</v>
      </c>
      <c r="C28" s="177"/>
      <c r="D28" s="178"/>
      <c r="E28" s="15"/>
      <c r="F28" s="23"/>
      <c r="G28" s="19"/>
      <c r="H28" s="16"/>
      <c r="I28" s="16"/>
    </row>
    <row r="29" spans="1:9" s="18" customFormat="1" ht="48" customHeight="1" x14ac:dyDescent="0.25">
      <c r="A29" s="15" t="s">
        <v>112</v>
      </c>
      <c r="B29" s="176" t="s">
        <v>113</v>
      </c>
      <c r="C29" s="177"/>
      <c r="D29" s="178"/>
      <c r="E29" s="15"/>
      <c r="F29" s="23"/>
      <c r="G29" s="24"/>
      <c r="H29" s="16"/>
      <c r="I29" s="16"/>
    </row>
    <row r="30" spans="1:9" s="18" customFormat="1" ht="27" customHeight="1" x14ac:dyDescent="0.25">
      <c r="A30" s="1" t="s">
        <v>1</v>
      </c>
      <c r="B30" s="185" t="s">
        <v>6</v>
      </c>
      <c r="C30" s="186"/>
      <c r="D30" s="187"/>
      <c r="E30" s="35">
        <f>E31+E33+E35+E37+E39+E42</f>
        <v>20</v>
      </c>
      <c r="F30" s="35">
        <f>F31+F33+F35+F37+F39+F42</f>
        <v>18</v>
      </c>
      <c r="G30" s="24"/>
      <c r="H30" s="16"/>
      <c r="I30" s="16"/>
    </row>
    <row r="31" spans="1:9" s="2" customFormat="1" ht="40.15" customHeight="1" x14ac:dyDescent="0.25">
      <c r="A31" s="3">
        <v>5</v>
      </c>
      <c r="B31" s="173" t="s">
        <v>114</v>
      </c>
      <c r="C31" s="174"/>
      <c r="D31" s="175"/>
      <c r="E31" s="39">
        <v>1</v>
      </c>
      <c r="F31" s="37">
        <f>F32</f>
        <v>1</v>
      </c>
      <c r="G31" s="14"/>
      <c r="H31" s="16"/>
      <c r="I31" s="16"/>
    </row>
    <row r="32" spans="1:9" s="4" customFormat="1" ht="52.7" customHeight="1" x14ac:dyDescent="0.25">
      <c r="A32" s="3"/>
      <c r="B32" s="176" t="s">
        <v>115</v>
      </c>
      <c r="C32" s="177"/>
      <c r="D32" s="178"/>
      <c r="E32" s="22"/>
      <c r="F32" s="40">
        <v>1</v>
      </c>
      <c r="G32" s="14"/>
      <c r="H32" s="16"/>
      <c r="I32" s="16"/>
    </row>
    <row r="33" spans="1:9" s="16" customFormat="1" ht="54.6" customHeight="1" x14ac:dyDescent="0.25">
      <c r="A33" s="3">
        <v>6</v>
      </c>
      <c r="B33" s="173" t="s">
        <v>116</v>
      </c>
      <c r="C33" s="174"/>
      <c r="D33" s="175"/>
      <c r="E33" s="39">
        <v>2</v>
      </c>
      <c r="F33" s="37">
        <f>F34</f>
        <v>2</v>
      </c>
      <c r="G33" s="3"/>
    </row>
    <row r="34" spans="1:9" s="16" customFormat="1" ht="51.95" customHeight="1" x14ac:dyDescent="0.25">
      <c r="A34" s="3"/>
      <c r="B34" s="189" t="s">
        <v>25</v>
      </c>
      <c r="C34" s="190"/>
      <c r="D34" s="191"/>
      <c r="E34" s="22"/>
      <c r="F34" s="40">
        <v>2</v>
      </c>
      <c r="G34" s="19"/>
    </row>
    <row r="35" spans="1:9" s="16" customFormat="1" ht="41.45" customHeight="1" x14ac:dyDescent="0.25">
      <c r="A35" s="3">
        <v>7</v>
      </c>
      <c r="B35" s="173" t="s">
        <v>117</v>
      </c>
      <c r="C35" s="174"/>
      <c r="D35" s="175"/>
      <c r="E35" s="39">
        <v>2</v>
      </c>
      <c r="F35" s="37">
        <f>F36</f>
        <v>2</v>
      </c>
      <c r="G35" s="3"/>
    </row>
    <row r="36" spans="1:9" s="18" customFormat="1" ht="75.75" customHeight="1" x14ac:dyDescent="0.25">
      <c r="A36" s="3"/>
      <c r="B36" s="182" t="s">
        <v>50</v>
      </c>
      <c r="C36" s="183"/>
      <c r="D36" s="184"/>
      <c r="E36" s="22"/>
      <c r="F36" s="40">
        <v>2</v>
      </c>
      <c r="G36" s="33"/>
      <c r="H36" s="16"/>
      <c r="I36" s="16"/>
    </row>
    <row r="37" spans="1:9" s="4" customFormat="1" ht="55.5" customHeight="1" x14ac:dyDescent="0.25">
      <c r="A37" s="3">
        <v>8</v>
      </c>
      <c r="B37" s="173" t="s">
        <v>118</v>
      </c>
      <c r="C37" s="174"/>
      <c r="D37" s="175"/>
      <c r="E37" s="39">
        <v>2</v>
      </c>
      <c r="F37" s="37">
        <f>F38</f>
        <v>2</v>
      </c>
      <c r="G37" s="14"/>
      <c r="H37" s="16"/>
      <c r="I37" s="16"/>
    </row>
    <row r="38" spans="1:9" s="18" customFormat="1" ht="65.099999999999994" customHeight="1" x14ac:dyDescent="0.25">
      <c r="A38" s="3"/>
      <c r="B38" s="176" t="s">
        <v>26</v>
      </c>
      <c r="C38" s="177"/>
      <c r="D38" s="178"/>
      <c r="E38" s="22"/>
      <c r="F38" s="40">
        <v>2</v>
      </c>
      <c r="G38" s="24"/>
      <c r="H38" s="16"/>
      <c r="I38" s="16"/>
    </row>
    <row r="39" spans="1:9" s="18" customFormat="1" ht="51.95" customHeight="1" x14ac:dyDescent="0.25">
      <c r="A39" s="3">
        <v>9</v>
      </c>
      <c r="B39" s="173" t="s">
        <v>119</v>
      </c>
      <c r="C39" s="174"/>
      <c r="D39" s="175"/>
      <c r="E39" s="39">
        <v>8</v>
      </c>
      <c r="F39" s="37" t="str">
        <f>IF((F40+F41)&gt;8,"8",(F40+F41))</f>
        <v>8</v>
      </c>
      <c r="G39" s="24"/>
      <c r="H39" s="16"/>
      <c r="I39" s="16"/>
    </row>
    <row r="40" spans="1:9" s="18" customFormat="1" ht="82.5" customHeight="1" x14ac:dyDescent="0.25">
      <c r="A40" s="3" t="s">
        <v>120</v>
      </c>
      <c r="B40" s="176" t="s">
        <v>142</v>
      </c>
      <c r="C40" s="177"/>
      <c r="D40" s="178"/>
      <c r="E40" s="22"/>
      <c r="F40" s="40">
        <v>8</v>
      </c>
      <c r="G40" s="24"/>
      <c r="H40" s="16"/>
      <c r="I40" s="16"/>
    </row>
    <row r="41" spans="1:9" s="18" customFormat="1" ht="255" customHeight="1" x14ac:dyDescent="0.25">
      <c r="A41" s="3" t="s">
        <v>121</v>
      </c>
      <c r="B41" s="192" t="s">
        <v>122</v>
      </c>
      <c r="C41" s="193"/>
      <c r="D41" s="194"/>
      <c r="E41" s="22"/>
      <c r="F41" s="40">
        <v>3</v>
      </c>
      <c r="G41" s="91" t="s">
        <v>192</v>
      </c>
      <c r="H41" s="16"/>
      <c r="I41" s="16"/>
    </row>
    <row r="42" spans="1:9" s="18" customFormat="1" ht="53.25" customHeight="1" x14ac:dyDescent="0.25">
      <c r="A42" s="3">
        <v>10</v>
      </c>
      <c r="B42" s="173" t="s">
        <v>123</v>
      </c>
      <c r="C42" s="174"/>
      <c r="D42" s="175"/>
      <c r="E42" s="39">
        <v>5</v>
      </c>
      <c r="F42" s="37">
        <f>IF((F43+F44)&gt;5,"5",(F43+F44))</f>
        <v>3</v>
      </c>
      <c r="G42" s="24"/>
      <c r="H42" s="16"/>
      <c r="I42" s="16"/>
    </row>
    <row r="43" spans="1:9" s="4" customFormat="1" ht="117" customHeight="1" x14ac:dyDescent="0.25">
      <c r="A43" s="3" t="s">
        <v>124</v>
      </c>
      <c r="B43" s="176" t="s">
        <v>125</v>
      </c>
      <c r="C43" s="177"/>
      <c r="D43" s="178"/>
      <c r="E43" s="22"/>
      <c r="F43" s="92">
        <v>1</v>
      </c>
      <c r="G43" s="98" t="s">
        <v>193</v>
      </c>
      <c r="H43" s="16"/>
      <c r="I43" s="16"/>
    </row>
    <row r="44" spans="1:9" s="16" customFormat="1" ht="192.75" customHeight="1" x14ac:dyDescent="0.25">
      <c r="A44" s="3" t="s">
        <v>126</v>
      </c>
      <c r="B44" s="179" t="s">
        <v>127</v>
      </c>
      <c r="C44" s="180"/>
      <c r="D44" s="181"/>
      <c r="E44" s="22"/>
      <c r="F44" s="40">
        <v>2</v>
      </c>
      <c r="G44" s="102" t="s">
        <v>191</v>
      </c>
    </row>
    <row r="45" spans="1:9" s="8" customFormat="1" ht="29.25" customHeight="1" x14ac:dyDescent="0.25">
      <c r="A45" s="12"/>
      <c r="B45" s="117" t="s">
        <v>7</v>
      </c>
      <c r="C45" s="118"/>
      <c r="D45" s="119"/>
      <c r="E45" s="26">
        <f>E12+E30</f>
        <v>40</v>
      </c>
      <c r="F45" s="26">
        <f>F12+F30</f>
        <v>33</v>
      </c>
      <c r="G45" s="1"/>
      <c r="H45" s="16"/>
      <c r="I45" s="16"/>
    </row>
    <row r="46" spans="1:9" s="16" customFormat="1" ht="13.5" customHeight="1" x14ac:dyDescent="0.25">
      <c r="A46" s="5"/>
      <c r="B46" s="6"/>
      <c r="C46" s="6"/>
      <c r="D46" s="6"/>
      <c r="E46" s="5"/>
      <c r="F46" s="5"/>
      <c r="G46" s="31"/>
    </row>
    <row r="47" spans="1:9" s="16" customFormat="1" ht="31.5" customHeight="1" x14ac:dyDescent="0.25">
      <c r="A47" s="5"/>
      <c r="B47" s="196" t="s">
        <v>2</v>
      </c>
      <c r="C47" s="196"/>
      <c r="D47" s="196"/>
      <c r="E47" s="196"/>
      <c r="F47" s="5"/>
      <c r="G47" s="31"/>
    </row>
    <row r="48" spans="1:9" s="16" customFormat="1" ht="46.5" customHeight="1" x14ac:dyDescent="0.25">
      <c r="A48" s="197" t="s">
        <v>197</v>
      </c>
      <c r="B48" s="197"/>
      <c r="C48" s="197"/>
      <c r="D48" s="197"/>
      <c r="E48" s="197"/>
      <c r="F48" s="197"/>
      <c r="G48" s="197"/>
    </row>
    <row r="49" spans="1:9" ht="20.25" customHeight="1" x14ac:dyDescent="0.25">
      <c r="A49" s="10"/>
      <c r="B49" s="25"/>
      <c r="C49" s="25"/>
      <c r="D49" s="188" t="s">
        <v>196</v>
      </c>
      <c r="E49" s="188"/>
      <c r="F49" s="188"/>
      <c r="G49" s="188"/>
    </row>
    <row r="50" spans="1:9" s="11" customFormat="1" x14ac:dyDescent="0.25">
      <c r="A50" s="8"/>
      <c r="B50" s="8"/>
      <c r="C50" s="8"/>
      <c r="D50" s="169" t="s">
        <v>8</v>
      </c>
      <c r="E50" s="169"/>
      <c r="F50" s="169"/>
      <c r="G50" s="169"/>
      <c r="H50" s="16"/>
      <c r="I50" s="16"/>
    </row>
    <row r="51" spans="1:9" ht="21.75" customHeight="1" x14ac:dyDescent="0.25">
      <c r="D51" s="170" t="s">
        <v>9</v>
      </c>
      <c r="E51" s="170"/>
      <c r="F51" s="170"/>
      <c r="G51" s="170"/>
    </row>
    <row r="52" spans="1:9" ht="34.5" customHeight="1" x14ac:dyDescent="0.25"/>
    <row r="53" spans="1:9" ht="33" customHeight="1" x14ac:dyDescent="0.25"/>
    <row r="54" spans="1:9" ht="34.5" customHeight="1" x14ac:dyDescent="0.25">
      <c r="D54" s="195"/>
      <c r="E54" s="195"/>
      <c r="F54" s="195"/>
      <c r="G54" s="195"/>
    </row>
    <row r="56" spans="1:9" s="10" customFormat="1" ht="20.25" customHeight="1" x14ac:dyDescent="0.25">
      <c r="A56" s="5"/>
      <c r="B56" s="6"/>
      <c r="C56" s="5"/>
      <c r="D56" s="5"/>
      <c r="E56" s="5"/>
      <c r="F56" s="5"/>
      <c r="G56" s="31"/>
      <c r="H56" s="16"/>
      <c r="I56" s="16"/>
    </row>
    <row r="57" spans="1:9" s="8" customFormat="1" ht="35.25" customHeight="1" x14ac:dyDescent="0.25">
      <c r="A57" s="5"/>
      <c r="B57" s="6"/>
      <c r="C57" s="5"/>
      <c r="D57" s="5"/>
      <c r="E57" s="5"/>
      <c r="F57" s="5"/>
      <c r="G57" s="31"/>
      <c r="H57" s="16"/>
      <c r="I57" s="16"/>
    </row>
  </sheetData>
  <sheetProtection password="E795" sheet="1" formatCells="0" formatColumns="0" formatRows="0" insertColumns="0" insertRows="0" insertHyperlinks="0" sort="0" autoFilter="0" pivotTables="0"/>
  <mergeCells count="50">
    <mergeCell ref="D54:G54"/>
    <mergeCell ref="B42:D42"/>
    <mergeCell ref="B43:D43"/>
    <mergeCell ref="B44:D44"/>
    <mergeCell ref="B47:E47"/>
    <mergeCell ref="A48:G48"/>
    <mergeCell ref="B45:D45"/>
    <mergeCell ref="D51:G51"/>
    <mergeCell ref="B32:D32"/>
    <mergeCell ref="D49:G49"/>
    <mergeCell ref="D50:G50"/>
    <mergeCell ref="B33:D33"/>
    <mergeCell ref="B34:D34"/>
    <mergeCell ref="B35:D35"/>
    <mergeCell ref="B36:D36"/>
    <mergeCell ref="B37:D37"/>
    <mergeCell ref="B38:D38"/>
    <mergeCell ref="B39:D39"/>
    <mergeCell ref="B40:D40"/>
    <mergeCell ref="B41:D41"/>
    <mergeCell ref="B27:D27"/>
    <mergeCell ref="B28:D28"/>
    <mergeCell ref="B29:D29"/>
    <mergeCell ref="B30:D30"/>
    <mergeCell ref="B31:D31"/>
    <mergeCell ref="B22:D22"/>
    <mergeCell ref="B23:D23"/>
    <mergeCell ref="B24:D24"/>
    <mergeCell ref="B25:D25"/>
    <mergeCell ref="B26:D26"/>
    <mergeCell ref="B17:D17"/>
    <mergeCell ref="B18:D18"/>
    <mergeCell ref="B19:D19"/>
    <mergeCell ref="B20:D20"/>
    <mergeCell ref="B21:D21"/>
    <mergeCell ref="B13:D13"/>
    <mergeCell ref="B14:D14"/>
    <mergeCell ref="B11:D11"/>
    <mergeCell ref="B15:D15"/>
    <mergeCell ref="B16:D16"/>
    <mergeCell ref="B6:G6"/>
    <mergeCell ref="B7:G7"/>
    <mergeCell ref="B8:G8"/>
    <mergeCell ref="B9:G9"/>
    <mergeCell ref="B12:D12"/>
    <mergeCell ref="A2:C2"/>
    <mergeCell ref="D2:G2"/>
    <mergeCell ref="A3:B3"/>
    <mergeCell ref="A4:G4"/>
    <mergeCell ref="A5:G5"/>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M49"/>
  <sheetViews>
    <sheetView view="pageBreakPreview" topLeftCell="A43" zoomScale="112" zoomScaleNormal="100" zoomScaleSheetLayoutView="112" workbookViewId="0">
      <selection activeCell="D49" sqref="D49:G49"/>
    </sheetView>
  </sheetViews>
  <sheetFormatPr defaultRowHeight="15.75" x14ac:dyDescent="0.25"/>
  <cols>
    <col min="1" max="1" width="5.42578125" style="5" bestFit="1" customWidth="1"/>
    <col min="2" max="2" width="27.140625" style="6" customWidth="1"/>
    <col min="3" max="3" width="12.42578125" style="5" customWidth="1"/>
    <col min="4" max="4" width="13.42578125" style="5" customWidth="1"/>
    <col min="5" max="5" width="11.28515625" style="5" customWidth="1"/>
    <col min="6" max="6" width="15.7109375" style="5" customWidth="1"/>
    <col min="7" max="7" width="11.42578125" style="5" customWidth="1"/>
    <col min="8" max="16384" width="9.140625" style="5"/>
  </cols>
  <sheetData>
    <row r="1" spans="1:7" x14ac:dyDescent="0.25">
      <c r="G1" s="7" t="s">
        <v>48</v>
      </c>
    </row>
    <row r="2" spans="1:7" s="8" customFormat="1" ht="48.75" customHeight="1" x14ac:dyDescent="0.25">
      <c r="A2" s="169" t="s">
        <v>3</v>
      </c>
      <c r="B2" s="169"/>
      <c r="C2" s="169"/>
      <c r="D2" s="200" t="s">
        <v>4</v>
      </c>
      <c r="E2" s="200"/>
      <c r="F2" s="200"/>
      <c r="G2" s="200"/>
    </row>
    <row r="3" spans="1:7" s="8" customFormat="1" ht="8.25" customHeight="1" x14ac:dyDescent="0.25">
      <c r="A3" s="112"/>
      <c r="B3" s="112"/>
      <c r="D3" s="9"/>
      <c r="E3" s="9"/>
      <c r="F3" s="9"/>
      <c r="G3" s="9"/>
    </row>
    <row r="4" spans="1:7" ht="59.25" customHeight="1" x14ac:dyDescent="0.25">
      <c r="A4" s="113" t="s">
        <v>136</v>
      </c>
      <c r="B4" s="113"/>
      <c r="C4" s="113"/>
      <c r="D4" s="113"/>
      <c r="E4" s="113"/>
      <c r="F4" s="113"/>
      <c r="G4" s="113"/>
    </row>
    <row r="5" spans="1:7" s="11" customFormat="1" ht="21.75" customHeight="1" x14ac:dyDescent="0.25">
      <c r="B5" s="172" t="s">
        <v>162</v>
      </c>
      <c r="C5" s="172"/>
      <c r="D5" s="172"/>
      <c r="E5" s="172"/>
      <c r="F5" s="172"/>
      <c r="G5" s="172"/>
    </row>
    <row r="6" spans="1:7" s="11" customFormat="1" ht="21.75" customHeight="1" x14ac:dyDescent="0.25">
      <c r="B6" s="172" t="s">
        <v>163</v>
      </c>
      <c r="C6" s="172"/>
      <c r="D6" s="172"/>
      <c r="E6" s="172"/>
      <c r="F6" s="172"/>
      <c r="G6" s="172"/>
    </row>
    <row r="7" spans="1:7" s="11" customFormat="1" ht="21.75" customHeight="1" x14ac:dyDescent="0.25">
      <c r="B7" s="172" t="s">
        <v>164</v>
      </c>
      <c r="C7" s="172"/>
      <c r="D7" s="172"/>
      <c r="E7" s="172"/>
      <c r="F7" s="172"/>
      <c r="G7" s="172"/>
    </row>
    <row r="8" spans="1:7" s="11" customFormat="1" ht="21.75" customHeight="1" x14ac:dyDescent="0.25">
      <c r="B8" s="172" t="s">
        <v>165</v>
      </c>
      <c r="C8" s="172"/>
      <c r="D8" s="172"/>
      <c r="E8" s="172"/>
      <c r="F8" s="172"/>
      <c r="G8" s="172"/>
    </row>
    <row r="9" spans="1:7" ht="8.25" customHeight="1" x14ac:dyDescent="0.25"/>
    <row r="10" spans="1:7" s="8" customFormat="1" ht="47.25" customHeight="1" x14ac:dyDescent="0.25">
      <c r="A10" s="12" t="s">
        <v>10</v>
      </c>
      <c r="B10" s="110" t="s">
        <v>11</v>
      </c>
      <c r="C10" s="110"/>
      <c r="D10" s="110"/>
      <c r="E10" s="12" t="s">
        <v>12</v>
      </c>
      <c r="F10" s="13" t="s">
        <v>13</v>
      </c>
      <c r="G10" s="12" t="s">
        <v>14</v>
      </c>
    </row>
    <row r="11" spans="1:7" s="2" customFormat="1" ht="86.45" customHeight="1" x14ac:dyDescent="0.25">
      <c r="A11" s="1" t="s">
        <v>0</v>
      </c>
      <c r="B11" s="198" t="s">
        <v>94</v>
      </c>
      <c r="C11" s="198"/>
      <c r="D11" s="198"/>
      <c r="E11" s="35">
        <f>E12+E16+E22+E25</f>
        <v>20</v>
      </c>
      <c r="F11" s="35">
        <f>F12+F16+F22+F25</f>
        <v>17</v>
      </c>
      <c r="G11" s="22"/>
    </row>
    <row r="12" spans="1:7" s="4" customFormat="1" ht="28.15" customHeight="1" x14ac:dyDescent="0.25">
      <c r="A12" s="3">
        <v>1</v>
      </c>
      <c r="B12" s="198" t="s">
        <v>95</v>
      </c>
      <c r="C12" s="198"/>
      <c r="D12" s="198"/>
      <c r="E12" s="35">
        <f>5-(E13+E14+E15)</f>
        <v>5</v>
      </c>
      <c r="F12" s="35">
        <f>5-(F13+F14+F15)</f>
        <v>2</v>
      </c>
      <c r="G12" s="22"/>
    </row>
    <row r="13" spans="1:7" s="16" customFormat="1" ht="120.75" customHeight="1" x14ac:dyDescent="0.25">
      <c r="A13" s="3" t="s">
        <v>15</v>
      </c>
      <c r="B13" s="176" t="s">
        <v>140</v>
      </c>
      <c r="C13" s="177"/>
      <c r="D13" s="178"/>
      <c r="E13" s="3"/>
      <c r="F13" s="19"/>
      <c r="G13" s="15"/>
    </row>
    <row r="14" spans="1:7" s="18" customFormat="1" ht="72.75" customHeight="1" x14ac:dyDescent="0.25">
      <c r="A14" s="3" t="s">
        <v>16</v>
      </c>
      <c r="B14" s="176" t="s">
        <v>96</v>
      </c>
      <c r="C14" s="177"/>
      <c r="D14" s="178"/>
      <c r="E14" s="3"/>
      <c r="F14" s="19">
        <v>3</v>
      </c>
      <c r="G14" s="87" t="s">
        <v>172</v>
      </c>
    </row>
    <row r="15" spans="1:7" s="18" customFormat="1" ht="70.7" customHeight="1" x14ac:dyDescent="0.25">
      <c r="A15" s="3" t="s">
        <v>17</v>
      </c>
      <c r="B15" s="176" t="s">
        <v>129</v>
      </c>
      <c r="C15" s="177"/>
      <c r="D15" s="178"/>
      <c r="E15" s="3"/>
      <c r="F15" s="19"/>
      <c r="G15" s="17"/>
    </row>
    <row r="16" spans="1:7" s="18" customFormat="1" ht="53.25" customHeight="1" x14ac:dyDescent="0.25">
      <c r="A16" s="3">
        <v>2</v>
      </c>
      <c r="B16" s="173" t="s">
        <v>98</v>
      </c>
      <c r="C16" s="174"/>
      <c r="D16" s="175"/>
      <c r="E16" s="35">
        <f>6-(E17+E18+E19+E20+E21)</f>
        <v>6</v>
      </c>
      <c r="F16" s="35">
        <f>6-(F17+F18+F19+F20+F21)</f>
        <v>6</v>
      </c>
      <c r="G16" s="17"/>
    </row>
    <row r="17" spans="1:7" s="18" customFormat="1" ht="38.85" customHeight="1" x14ac:dyDescent="0.25">
      <c r="A17" s="19" t="s">
        <v>18</v>
      </c>
      <c r="B17" s="176" t="s">
        <v>99</v>
      </c>
      <c r="C17" s="177"/>
      <c r="D17" s="178"/>
      <c r="E17" s="19"/>
      <c r="F17" s="19"/>
      <c r="G17" s="17"/>
    </row>
    <row r="18" spans="1:7" s="18" customFormat="1" ht="47.25" customHeight="1" x14ac:dyDescent="0.25">
      <c r="A18" s="19" t="s">
        <v>19</v>
      </c>
      <c r="B18" s="176" t="s">
        <v>100</v>
      </c>
      <c r="C18" s="177"/>
      <c r="D18" s="178"/>
      <c r="E18" s="19"/>
      <c r="F18" s="19"/>
      <c r="G18" s="20"/>
    </row>
    <row r="19" spans="1:7" s="18" customFormat="1" ht="56.25" customHeight="1" x14ac:dyDescent="0.25">
      <c r="A19" s="3" t="s">
        <v>20</v>
      </c>
      <c r="B19" s="176" t="s">
        <v>137</v>
      </c>
      <c r="C19" s="177"/>
      <c r="D19" s="178"/>
      <c r="E19" s="3"/>
      <c r="F19" s="19"/>
      <c r="G19" s="21"/>
    </row>
    <row r="20" spans="1:7" s="18" customFormat="1" ht="66.400000000000006" customHeight="1" x14ac:dyDescent="0.25">
      <c r="A20" s="3" t="s">
        <v>21</v>
      </c>
      <c r="B20" s="176" t="s">
        <v>130</v>
      </c>
      <c r="C20" s="177"/>
      <c r="D20" s="178"/>
      <c r="E20" s="3"/>
      <c r="F20" s="19"/>
      <c r="G20" s="21"/>
    </row>
    <row r="21" spans="1:7" s="18" customFormat="1" ht="25.7" customHeight="1" x14ac:dyDescent="0.25">
      <c r="A21" s="3" t="s">
        <v>22</v>
      </c>
      <c r="B21" s="176" t="s">
        <v>103</v>
      </c>
      <c r="C21" s="177"/>
      <c r="D21" s="178"/>
      <c r="E21" s="3"/>
      <c r="F21" s="19"/>
      <c r="G21" s="17"/>
    </row>
    <row r="22" spans="1:7" s="4" customFormat="1" ht="48.2" customHeight="1" x14ac:dyDescent="0.25">
      <c r="A22" s="3">
        <v>3</v>
      </c>
      <c r="B22" s="173" t="s">
        <v>104</v>
      </c>
      <c r="C22" s="174"/>
      <c r="D22" s="175"/>
      <c r="E22" s="35">
        <f>5-(E23+E24)</f>
        <v>5</v>
      </c>
      <c r="F22" s="35">
        <f>5-(F23+F24)</f>
        <v>5</v>
      </c>
      <c r="G22" s="22"/>
    </row>
    <row r="23" spans="1:7" s="18" customFormat="1" ht="65.25" customHeight="1" x14ac:dyDescent="0.25">
      <c r="A23" s="15" t="s">
        <v>23</v>
      </c>
      <c r="B23" s="176" t="s">
        <v>105</v>
      </c>
      <c r="C23" s="177"/>
      <c r="D23" s="178"/>
      <c r="E23" s="15"/>
      <c r="F23" s="23"/>
      <c r="G23" s="23"/>
    </row>
    <row r="24" spans="1:7" s="18" customFormat="1" ht="59.45" customHeight="1" x14ac:dyDescent="0.25">
      <c r="A24" s="15" t="s">
        <v>24</v>
      </c>
      <c r="B24" s="176" t="s">
        <v>138</v>
      </c>
      <c r="C24" s="177"/>
      <c r="D24" s="178"/>
      <c r="E24" s="15"/>
      <c r="F24" s="23"/>
      <c r="G24" s="17"/>
    </row>
    <row r="25" spans="1:7" s="18" customFormat="1" ht="139.5" customHeight="1" x14ac:dyDescent="0.25">
      <c r="A25" s="36">
        <v>4</v>
      </c>
      <c r="B25" s="173" t="s">
        <v>107</v>
      </c>
      <c r="C25" s="174"/>
      <c r="D25" s="175"/>
      <c r="E25" s="35">
        <f>4-(E26+E27+E28)</f>
        <v>4</v>
      </c>
      <c r="F25" s="35">
        <f>4-(F26+F27+F28)</f>
        <v>4</v>
      </c>
      <c r="G25" s="17"/>
    </row>
    <row r="26" spans="1:7" s="18" customFormat="1" ht="51" customHeight="1" x14ac:dyDescent="0.25">
      <c r="A26" s="15" t="s">
        <v>108</v>
      </c>
      <c r="B26" s="176" t="s">
        <v>109</v>
      </c>
      <c r="C26" s="177"/>
      <c r="D26" s="178"/>
      <c r="E26" s="15"/>
      <c r="F26" s="23"/>
      <c r="G26" s="17"/>
    </row>
    <row r="27" spans="1:7" s="18" customFormat="1" ht="51.75" customHeight="1" x14ac:dyDescent="0.25">
      <c r="A27" s="15" t="s">
        <v>110</v>
      </c>
      <c r="B27" s="176" t="s">
        <v>111</v>
      </c>
      <c r="C27" s="177"/>
      <c r="D27" s="178"/>
      <c r="E27" s="15"/>
      <c r="F27" s="23"/>
      <c r="G27" s="23"/>
    </row>
    <row r="28" spans="1:7" s="18" customFormat="1" ht="54" customHeight="1" x14ac:dyDescent="0.25">
      <c r="A28" s="15" t="s">
        <v>112</v>
      </c>
      <c r="B28" s="176" t="s">
        <v>113</v>
      </c>
      <c r="C28" s="177"/>
      <c r="D28" s="178"/>
      <c r="E28" s="15"/>
      <c r="F28" s="23"/>
      <c r="G28" s="17"/>
    </row>
    <row r="29" spans="1:7" s="18" customFormat="1" ht="31.35" customHeight="1" x14ac:dyDescent="0.25">
      <c r="A29" s="1" t="s">
        <v>1</v>
      </c>
      <c r="B29" s="185" t="s">
        <v>6</v>
      </c>
      <c r="C29" s="186"/>
      <c r="D29" s="187"/>
      <c r="E29" s="35">
        <f>E30+E32+E34+E36+E38+E41</f>
        <v>20</v>
      </c>
      <c r="F29" s="35">
        <f>F30+F32+F34+F36+F38+F41</f>
        <v>11</v>
      </c>
      <c r="G29" s="17"/>
    </row>
    <row r="30" spans="1:7" s="2" customFormat="1" ht="53.25" customHeight="1" x14ac:dyDescent="0.25">
      <c r="A30" s="3">
        <v>5</v>
      </c>
      <c r="B30" s="198" t="s">
        <v>46</v>
      </c>
      <c r="C30" s="198"/>
      <c r="D30" s="198"/>
      <c r="E30" s="39">
        <v>1</v>
      </c>
      <c r="F30" s="37">
        <f>F31</f>
        <v>1</v>
      </c>
      <c r="G30" s="22"/>
    </row>
    <row r="31" spans="1:7" s="4" customFormat="1" ht="117" customHeight="1" x14ac:dyDescent="0.25">
      <c r="A31" s="3"/>
      <c r="B31" s="199" t="s">
        <v>139</v>
      </c>
      <c r="C31" s="199"/>
      <c r="D31" s="199"/>
      <c r="E31" s="22"/>
      <c r="F31" s="40">
        <v>1</v>
      </c>
      <c r="G31" s="93" t="s">
        <v>173</v>
      </c>
    </row>
    <row r="32" spans="1:7" s="18" customFormat="1" ht="33" customHeight="1" x14ac:dyDescent="0.25">
      <c r="A32" s="3">
        <v>6</v>
      </c>
      <c r="B32" s="173" t="s">
        <v>131</v>
      </c>
      <c r="C32" s="174"/>
      <c r="D32" s="175"/>
      <c r="E32" s="39">
        <v>2</v>
      </c>
      <c r="F32" s="37">
        <f>F33</f>
        <v>1</v>
      </c>
      <c r="G32" s="17"/>
    </row>
    <row r="33" spans="1:13" s="18" customFormat="1" ht="85.5" customHeight="1" x14ac:dyDescent="0.25">
      <c r="A33" s="3"/>
      <c r="B33" s="189" t="s">
        <v>132</v>
      </c>
      <c r="C33" s="190"/>
      <c r="D33" s="191"/>
      <c r="E33" s="22"/>
      <c r="F33" s="40">
        <v>1</v>
      </c>
      <c r="G33" s="33" t="s">
        <v>174</v>
      </c>
      <c r="H33" s="27"/>
      <c r="I33" s="27"/>
    </row>
    <row r="34" spans="1:13" s="18" customFormat="1" ht="41.25" customHeight="1" x14ac:dyDescent="0.25">
      <c r="A34" s="3">
        <v>7</v>
      </c>
      <c r="B34" s="173" t="s">
        <v>117</v>
      </c>
      <c r="C34" s="174"/>
      <c r="D34" s="175"/>
      <c r="E34" s="39">
        <v>2</v>
      </c>
      <c r="F34" s="37">
        <f>F35</f>
        <v>2</v>
      </c>
      <c r="G34" s="17"/>
    </row>
    <row r="35" spans="1:13" s="4" customFormat="1" ht="179.25" customHeight="1" x14ac:dyDescent="0.25">
      <c r="A35" s="3"/>
      <c r="B35" s="176" t="s">
        <v>49</v>
      </c>
      <c r="C35" s="177"/>
      <c r="D35" s="178"/>
      <c r="E35" s="22"/>
      <c r="F35" s="40">
        <v>2</v>
      </c>
      <c r="G35" s="93" t="s">
        <v>117</v>
      </c>
    </row>
    <row r="36" spans="1:13" s="18" customFormat="1" ht="49.5" customHeight="1" x14ac:dyDescent="0.25">
      <c r="A36" s="3">
        <v>8</v>
      </c>
      <c r="B36" s="173" t="s">
        <v>118</v>
      </c>
      <c r="C36" s="174"/>
      <c r="D36" s="175"/>
      <c r="E36" s="39">
        <v>2</v>
      </c>
      <c r="F36" s="37">
        <f>F37</f>
        <v>2</v>
      </c>
      <c r="G36" s="17"/>
    </row>
    <row r="37" spans="1:13" s="18" customFormat="1" ht="69.75" customHeight="1" x14ac:dyDescent="0.25">
      <c r="A37" s="3"/>
      <c r="B37" s="176" t="s">
        <v>47</v>
      </c>
      <c r="C37" s="177"/>
      <c r="D37" s="178"/>
      <c r="E37" s="22"/>
      <c r="F37" s="40">
        <v>2</v>
      </c>
      <c r="G37" s="87" t="s">
        <v>175</v>
      </c>
    </row>
    <row r="38" spans="1:13" s="18" customFormat="1" ht="56.45" customHeight="1" x14ac:dyDescent="0.25">
      <c r="A38" s="3">
        <v>9</v>
      </c>
      <c r="B38" s="173" t="s">
        <v>119</v>
      </c>
      <c r="C38" s="174"/>
      <c r="D38" s="175"/>
      <c r="E38" s="39">
        <v>8</v>
      </c>
      <c r="F38" s="37">
        <f>IF((F39+F40)&gt;8,"8",(F39+F40))</f>
        <v>5</v>
      </c>
      <c r="G38" s="17"/>
    </row>
    <row r="39" spans="1:13" s="18" customFormat="1" ht="155.25" customHeight="1" x14ac:dyDescent="0.25">
      <c r="A39" s="3" t="s">
        <v>120</v>
      </c>
      <c r="B39" s="176" t="s">
        <v>141</v>
      </c>
      <c r="C39" s="177"/>
      <c r="D39" s="178"/>
      <c r="E39" s="22"/>
      <c r="F39" s="40">
        <v>5</v>
      </c>
      <c r="G39" s="87" t="s">
        <v>176</v>
      </c>
    </row>
    <row r="40" spans="1:13" s="18" customFormat="1" ht="83.85" customHeight="1" x14ac:dyDescent="0.25">
      <c r="A40" s="3" t="s">
        <v>121</v>
      </c>
      <c r="B40" s="176" t="s">
        <v>133</v>
      </c>
      <c r="C40" s="177"/>
      <c r="D40" s="178"/>
      <c r="E40" s="22"/>
      <c r="F40" s="40"/>
      <c r="G40" s="24"/>
    </row>
    <row r="41" spans="1:13" s="4" customFormat="1" ht="39.75" customHeight="1" x14ac:dyDescent="0.25">
      <c r="A41" s="3">
        <v>10</v>
      </c>
      <c r="B41" s="173" t="s">
        <v>134</v>
      </c>
      <c r="C41" s="174"/>
      <c r="D41" s="175"/>
      <c r="E41" s="39">
        <v>5</v>
      </c>
      <c r="F41" s="37">
        <f>F42</f>
        <v>0</v>
      </c>
      <c r="G41" s="22"/>
    </row>
    <row r="42" spans="1:13" s="18" customFormat="1" ht="137.1" customHeight="1" x14ac:dyDescent="0.25">
      <c r="A42" s="3"/>
      <c r="B42" s="176" t="s">
        <v>135</v>
      </c>
      <c r="C42" s="177"/>
      <c r="D42" s="178"/>
      <c r="E42" s="22"/>
      <c r="F42" s="40"/>
      <c r="G42" s="17"/>
      <c r="H42" s="28"/>
      <c r="I42" s="28"/>
      <c r="J42" s="28"/>
      <c r="K42" s="28"/>
      <c r="L42" s="28"/>
      <c r="M42" s="28"/>
    </row>
    <row r="43" spans="1:13" s="8" customFormat="1" ht="27.2" customHeight="1" x14ac:dyDescent="0.25">
      <c r="A43" s="12"/>
      <c r="B43" s="117" t="s">
        <v>7</v>
      </c>
      <c r="C43" s="118"/>
      <c r="D43" s="119"/>
      <c r="E43" s="26">
        <f>E11+E29</f>
        <v>40</v>
      </c>
      <c r="F43" s="26">
        <f>F11+F29</f>
        <v>28</v>
      </c>
      <c r="G43" s="12"/>
    </row>
    <row r="44" spans="1:13" ht="27.75" customHeight="1" x14ac:dyDescent="0.25">
      <c r="C44" s="6"/>
      <c r="D44" s="6"/>
    </row>
    <row r="45" spans="1:13" ht="20.25" customHeight="1" x14ac:dyDescent="0.25">
      <c r="B45" s="196" t="s">
        <v>2</v>
      </c>
      <c r="C45" s="196"/>
      <c r="D45" s="196"/>
      <c r="E45" s="196"/>
    </row>
    <row r="46" spans="1:13" ht="40.5" customHeight="1" x14ac:dyDescent="0.25">
      <c r="A46" s="197" t="s">
        <v>197</v>
      </c>
      <c r="B46" s="197"/>
      <c r="C46" s="197"/>
      <c r="D46" s="197"/>
      <c r="E46" s="197"/>
      <c r="F46" s="197"/>
      <c r="G46" s="197"/>
    </row>
    <row r="47" spans="1:13" s="10" customFormat="1" ht="20.25" customHeight="1" x14ac:dyDescent="0.25">
      <c r="B47" s="25"/>
      <c r="C47" s="25"/>
      <c r="D47" s="188" t="s">
        <v>196</v>
      </c>
      <c r="E47" s="188"/>
      <c r="F47" s="188"/>
      <c r="G47" s="188"/>
    </row>
    <row r="48" spans="1:13" s="8" customFormat="1" ht="18" customHeight="1" x14ac:dyDescent="0.25">
      <c r="D48" s="169" t="s">
        <v>8</v>
      </c>
      <c r="E48" s="169"/>
      <c r="F48" s="169"/>
      <c r="G48" s="169"/>
    </row>
    <row r="49" spans="4:7" ht="99" customHeight="1" x14ac:dyDescent="0.25">
      <c r="D49" s="170" t="s">
        <v>166</v>
      </c>
      <c r="E49" s="170"/>
      <c r="F49" s="170"/>
      <c r="G49" s="170"/>
    </row>
  </sheetData>
  <sheetProtection password="E795" sheet="1" formatCells="0" formatColumns="0" formatRows="0" insertColumns="0" insertRows="0" insertHyperlinks="0" sort="0" autoFilter="0" pivotTables="0"/>
  <mergeCells count="47">
    <mergeCell ref="B13:D13"/>
    <mergeCell ref="A2:C2"/>
    <mergeCell ref="D2:G2"/>
    <mergeCell ref="A3:B3"/>
    <mergeCell ref="A4:G4"/>
    <mergeCell ref="B5:G5"/>
    <mergeCell ref="B6:G6"/>
    <mergeCell ref="B7:G7"/>
    <mergeCell ref="B8:G8"/>
    <mergeCell ref="B10:D10"/>
    <mergeCell ref="B11:D11"/>
    <mergeCell ref="B12:D12"/>
    <mergeCell ref="B25:D25"/>
    <mergeCell ref="B14:D14"/>
    <mergeCell ref="B15:D15"/>
    <mergeCell ref="B16:D16"/>
    <mergeCell ref="B17:D17"/>
    <mergeCell ref="B18:D18"/>
    <mergeCell ref="B19:D19"/>
    <mergeCell ref="B20:D20"/>
    <mergeCell ref="B21:D21"/>
    <mergeCell ref="B22:D22"/>
    <mergeCell ref="B23:D23"/>
    <mergeCell ref="B24:D24"/>
    <mergeCell ref="B37:D37"/>
    <mergeCell ref="B26:D26"/>
    <mergeCell ref="B27:D27"/>
    <mergeCell ref="B28:D28"/>
    <mergeCell ref="B29:D29"/>
    <mergeCell ref="B30:D30"/>
    <mergeCell ref="B31:D31"/>
    <mergeCell ref="B32:D32"/>
    <mergeCell ref="B33:D33"/>
    <mergeCell ref="B34:D34"/>
    <mergeCell ref="B35:D35"/>
    <mergeCell ref="B36:D36"/>
    <mergeCell ref="B38:D38"/>
    <mergeCell ref="B39:D39"/>
    <mergeCell ref="B40:D40"/>
    <mergeCell ref="B41:D41"/>
    <mergeCell ref="B42:D42"/>
    <mergeCell ref="D48:G48"/>
    <mergeCell ref="D49:G49"/>
    <mergeCell ref="B43:D43"/>
    <mergeCell ref="B45:E45"/>
    <mergeCell ref="A46:G46"/>
    <mergeCell ref="D47:G47"/>
  </mergeCells>
  <pageMargins left="0.3" right="0.34" top="0.3" bottom="0.3" header="0.2" footer="0.2"/>
  <pageSetup paperSize="9" orientation="portrait" r:id="rId1"/>
  <rowBreaks count="1" manualBreakCount="1">
    <brk id="38" max="6"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9"/>
  <sheetViews>
    <sheetView topLeftCell="A31" workbookViewId="0">
      <selection activeCell="K19" sqref="K19"/>
    </sheetView>
  </sheetViews>
  <sheetFormatPr defaultRowHeight="15.75" x14ac:dyDescent="0.25"/>
  <cols>
    <col min="1" max="1" width="5.42578125" style="97" bestFit="1" customWidth="1"/>
    <col min="2" max="2" width="27.140625" style="6" customWidth="1"/>
    <col min="3" max="3" width="12.42578125" style="97" customWidth="1"/>
    <col min="4" max="4" width="13.42578125" style="97" customWidth="1"/>
    <col min="5" max="5" width="11.28515625" style="97" customWidth="1"/>
    <col min="6" max="6" width="15.7109375" style="97" customWidth="1"/>
    <col min="7" max="7" width="11.42578125" style="97" customWidth="1"/>
    <col min="8" max="256" width="9.140625" style="97"/>
    <col min="257" max="257" width="5.42578125" style="97" bestFit="1" customWidth="1"/>
    <col min="258" max="258" width="27.140625" style="97" customWidth="1"/>
    <col min="259" max="259" width="12.42578125" style="97" customWidth="1"/>
    <col min="260" max="260" width="13.42578125" style="97" customWidth="1"/>
    <col min="261" max="261" width="11.28515625" style="97" customWidth="1"/>
    <col min="262" max="262" width="15.7109375" style="97" customWidth="1"/>
    <col min="263" max="263" width="11.42578125" style="97" customWidth="1"/>
    <col min="264" max="512" width="9.140625" style="97"/>
    <col min="513" max="513" width="5.42578125" style="97" bestFit="1" customWidth="1"/>
    <col min="514" max="514" width="27.140625" style="97" customWidth="1"/>
    <col min="515" max="515" width="12.42578125" style="97" customWidth="1"/>
    <col min="516" max="516" width="13.42578125" style="97" customWidth="1"/>
    <col min="517" max="517" width="11.28515625" style="97" customWidth="1"/>
    <col min="518" max="518" width="15.7109375" style="97" customWidth="1"/>
    <col min="519" max="519" width="11.42578125" style="97" customWidth="1"/>
    <col min="520" max="768" width="9.140625" style="97"/>
    <col min="769" max="769" width="5.42578125" style="97" bestFit="1" customWidth="1"/>
    <col min="770" max="770" width="27.140625" style="97" customWidth="1"/>
    <col min="771" max="771" width="12.42578125" style="97" customWidth="1"/>
    <col min="772" max="772" width="13.42578125" style="97" customWidth="1"/>
    <col min="773" max="773" width="11.28515625" style="97" customWidth="1"/>
    <col min="774" max="774" width="15.7109375" style="97" customWidth="1"/>
    <col min="775" max="775" width="11.42578125" style="97" customWidth="1"/>
    <col min="776" max="1024" width="9.140625" style="97"/>
    <col min="1025" max="1025" width="5.42578125" style="97" bestFit="1" customWidth="1"/>
    <col min="1026" max="1026" width="27.140625" style="97" customWidth="1"/>
    <col min="1027" max="1027" width="12.42578125" style="97" customWidth="1"/>
    <col min="1028" max="1028" width="13.42578125" style="97" customWidth="1"/>
    <col min="1029" max="1029" width="11.28515625" style="97" customWidth="1"/>
    <col min="1030" max="1030" width="15.7109375" style="97" customWidth="1"/>
    <col min="1031" max="1031" width="11.42578125" style="97" customWidth="1"/>
    <col min="1032" max="1280" width="9.140625" style="97"/>
    <col min="1281" max="1281" width="5.42578125" style="97" bestFit="1" customWidth="1"/>
    <col min="1282" max="1282" width="27.140625" style="97" customWidth="1"/>
    <col min="1283" max="1283" width="12.42578125" style="97" customWidth="1"/>
    <col min="1284" max="1284" width="13.42578125" style="97" customWidth="1"/>
    <col min="1285" max="1285" width="11.28515625" style="97" customWidth="1"/>
    <col min="1286" max="1286" width="15.7109375" style="97" customWidth="1"/>
    <col min="1287" max="1287" width="11.42578125" style="97" customWidth="1"/>
    <col min="1288" max="1536" width="9.140625" style="97"/>
    <col min="1537" max="1537" width="5.42578125" style="97" bestFit="1" customWidth="1"/>
    <col min="1538" max="1538" width="27.140625" style="97" customWidth="1"/>
    <col min="1539" max="1539" width="12.42578125" style="97" customWidth="1"/>
    <col min="1540" max="1540" width="13.42578125" style="97" customWidth="1"/>
    <col min="1541" max="1541" width="11.28515625" style="97" customWidth="1"/>
    <col min="1542" max="1542" width="15.7109375" style="97" customWidth="1"/>
    <col min="1543" max="1543" width="11.42578125" style="97" customWidth="1"/>
    <col min="1544" max="1792" width="9.140625" style="97"/>
    <col min="1793" max="1793" width="5.42578125" style="97" bestFit="1" customWidth="1"/>
    <col min="1794" max="1794" width="27.140625" style="97" customWidth="1"/>
    <col min="1795" max="1795" width="12.42578125" style="97" customWidth="1"/>
    <col min="1796" max="1796" width="13.42578125" style="97" customWidth="1"/>
    <col min="1797" max="1797" width="11.28515625" style="97" customWidth="1"/>
    <col min="1798" max="1798" width="15.7109375" style="97" customWidth="1"/>
    <col min="1799" max="1799" width="11.42578125" style="97" customWidth="1"/>
    <col min="1800" max="2048" width="9.140625" style="97"/>
    <col min="2049" max="2049" width="5.42578125" style="97" bestFit="1" customWidth="1"/>
    <col min="2050" max="2050" width="27.140625" style="97" customWidth="1"/>
    <col min="2051" max="2051" width="12.42578125" style="97" customWidth="1"/>
    <col min="2052" max="2052" width="13.42578125" style="97" customWidth="1"/>
    <col min="2053" max="2053" width="11.28515625" style="97" customWidth="1"/>
    <col min="2054" max="2054" width="15.7109375" style="97" customWidth="1"/>
    <col min="2055" max="2055" width="11.42578125" style="97" customWidth="1"/>
    <col min="2056" max="2304" width="9.140625" style="97"/>
    <col min="2305" max="2305" width="5.42578125" style="97" bestFit="1" customWidth="1"/>
    <col min="2306" max="2306" width="27.140625" style="97" customWidth="1"/>
    <col min="2307" max="2307" width="12.42578125" style="97" customWidth="1"/>
    <col min="2308" max="2308" width="13.42578125" style="97" customWidth="1"/>
    <col min="2309" max="2309" width="11.28515625" style="97" customWidth="1"/>
    <col min="2310" max="2310" width="15.7109375" style="97" customWidth="1"/>
    <col min="2311" max="2311" width="11.42578125" style="97" customWidth="1"/>
    <col min="2312" max="2560" width="9.140625" style="97"/>
    <col min="2561" max="2561" width="5.42578125" style="97" bestFit="1" customWidth="1"/>
    <col min="2562" max="2562" width="27.140625" style="97" customWidth="1"/>
    <col min="2563" max="2563" width="12.42578125" style="97" customWidth="1"/>
    <col min="2564" max="2564" width="13.42578125" style="97" customWidth="1"/>
    <col min="2565" max="2565" width="11.28515625" style="97" customWidth="1"/>
    <col min="2566" max="2566" width="15.7109375" style="97" customWidth="1"/>
    <col min="2567" max="2567" width="11.42578125" style="97" customWidth="1"/>
    <col min="2568" max="2816" width="9.140625" style="97"/>
    <col min="2817" max="2817" width="5.42578125" style="97" bestFit="1" customWidth="1"/>
    <col min="2818" max="2818" width="27.140625" style="97" customWidth="1"/>
    <col min="2819" max="2819" width="12.42578125" style="97" customWidth="1"/>
    <col min="2820" max="2820" width="13.42578125" style="97" customWidth="1"/>
    <col min="2821" max="2821" width="11.28515625" style="97" customWidth="1"/>
    <col min="2822" max="2822" width="15.7109375" style="97" customWidth="1"/>
    <col min="2823" max="2823" width="11.42578125" style="97" customWidth="1"/>
    <col min="2824" max="3072" width="9.140625" style="97"/>
    <col min="3073" max="3073" width="5.42578125" style="97" bestFit="1" customWidth="1"/>
    <col min="3074" max="3074" width="27.140625" style="97" customWidth="1"/>
    <col min="3075" max="3075" width="12.42578125" style="97" customWidth="1"/>
    <col min="3076" max="3076" width="13.42578125" style="97" customWidth="1"/>
    <col min="3077" max="3077" width="11.28515625" style="97" customWidth="1"/>
    <col min="3078" max="3078" width="15.7109375" style="97" customWidth="1"/>
    <col min="3079" max="3079" width="11.42578125" style="97" customWidth="1"/>
    <col min="3080" max="3328" width="9.140625" style="97"/>
    <col min="3329" max="3329" width="5.42578125" style="97" bestFit="1" customWidth="1"/>
    <col min="3330" max="3330" width="27.140625" style="97" customWidth="1"/>
    <col min="3331" max="3331" width="12.42578125" style="97" customWidth="1"/>
    <col min="3332" max="3332" width="13.42578125" style="97" customWidth="1"/>
    <col min="3333" max="3333" width="11.28515625" style="97" customWidth="1"/>
    <col min="3334" max="3334" width="15.7109375" style="97" customWidth="1"/>
    <col min="3335" max="3335" width="11.42578125" style="97" customWidth="1"/>
    <col min="3336" max="3584" width="9.140625" style="97"/>
    <col min="3585" max="3585" width="5.42578125" style="97" bestFit="1" customWidth="1"/>
    <col min="3586" max="3586" width="27.140625" style="97" customWidth="1"/>
    <col min="3587" max="3587" width="12.42578125" style="97" customWidth="1"/>
    <col min="3588" max="3588" width="13.42578125" style="97" customWidth="1"/>
    <col min="3589" max="3589" width="11.28515625" style="97" customWidth="1"/>
    <col min="3590" max="3590" width="15.7109375" style="97" customWidth="1"/>
    <col min="3591" max="3591" width="11.42578125" style="97" customWidth="1"/>
    <col min="3592" max="3840" width="9.140625" style="97"/>
    <col min="3841" max="3841" width="5.42578125" style="97" bestFit="1" customWidth="1"/>
    <col min="3842" max="3842" width="27.140625" style="97" customWidth="1"/>
    <col min="3843" max="3843" width="12.42578125" style="97" customWidth="1"/>
    <col min="3844" max="3844" width="13.42578125" style="97" customWidth="1"/>
    <col min="3845" max="3845" width="11.28515625" style="97" customWidth="1"/>
    <col min="3846" max="3846" width="15.7109375" style="97" customWidth="1"/>
    <col min="3847" max="3847" width="11.42578125" style="97" customWidth="1"/>
    <col min="3848" max="4096" width="9.140625" style="97"/>
    <col min="4097" max="4097" width="5.42578125" style="97" bestFit="1" customWidth="1"/>
    <col min="4098" max="4098" width="27.140625" style="97" customWidth="1"/>
    <col min="4099" max="4099" width="12.42578125" style="97" customWidth="1"/>
    <col min="4100" max="4100" width="13.42578125" style="97" customWidth="1"/>
    <col min="4101" max="4101" width="11.28515625" style="97" customWidth="1"/>
    <col min="4102" max="4102" width="15.7109375" style="97" customWidth="1"/>
    <col min="4103" max="4103" width="11.42578125" style="97" customWidth="1"/>
    <col min="4104" max="4352" width="9.140625" style="97"/>
    <col min="4353" max="4353" width="5.42578125" style="97" bestFit="1" customWidth="1"/>
    <col min="4354" max="4354" width="27.140625" style="97" customWidth="1"/>
    <col min="4355" max="4355" width="12.42578125" style="97" customWidth="1"/>
    <col min="4356" max="4356" width="13.42578125" style="97" customWidth="1"/>
    <col min="4357" max="4357" width="11.28515625" style="97" customWidth="1"/>
    <col min="4358" max="4358" width="15.7109375" style="97" customWidth="1"/>
    <col min="4359" max="4359" width="11.42578125" style="97" customWidth="1"/>
    <col min="4360" max="4608" width="9.140625" style="97"/>
    <col min="4609" max="4609" width="5.42578125" style="97" bestFit="1" customWidth="1"/>
    <col min="4610" max="4610" width="27.140625" style="97" customWidth="1"/>
    <col min="4611" max="4611" width="12.42578125" style="97" customWidth="1"/>
    <col min="4612" max="4612" width="13.42578125" style="97" customWidth="1"/>
    <col min="4613" max="4613" width="11.28515625" style="97" customWidth="1"/>
    <col min="4614" max="4614" width="15.7109375" style="97" customWidth="1"/>
    <col min="4615" max="4615" width="11.42578125" style="97" customWidth="1"/>
    <col min="4616" max="4864" width="9.140625" style="97"/>
    <col min="4865" max="4865" width="5.42578125" style="97" bestFit="1" customWidth="1"/>
    <col min="4866" max="4866" width="27.140625" style="97" customWidth="1"/>
    <col min="4867" max="4867" width="12.42578125" style="97" customWidth="1"/>
    <col min="4868" max="4868" width="13.42578125" style="97" customWidth="1"/>
    <col min="4869" max="4869" width="11.28515625" style="97" customWidth="1"/>
    <col min="4870" max="4870" width="15.7109375" style="97" customWidth="1"/>
    <col min="4871" max="4871" width="11.42578125" style="97" customWidth="1"/>
    <col min="4872" max="5120" width="9.140625" style="97"/>
    <col min="5121" max="5121" width="5.42578125" style="97" bestFit="1" customWidth="1"/>
    <col min="5122" max="5122" width="27.140625" style="97" customWidth="1"/>
    <col min="5123" max="5123" width="12.42578125" style="97" customWidth="1"/>
    <col min="5124" max="5124" width="13.42578125" style="97" customWidth="1"/>
    <col min="5125" max="5125" width="11.28515625" style="97" customWidth="1"/>
    <col min="5126" max="5126" width="15.7109375" style="97" customWidth="1"/>
    <col min="5127" max="5127" width="11.42578125" style="97" customWidth="1"/>
    <col min="5128" max="5376" width="9.140625" style="97"/>
    <col min="5377" max="5377" width="5.42578125" style="97" bestFit="1" customWidth="1"/>
    <col min="5378" max="5378" width="27.140625" style="97" customWidth="1"/>
    <col min="5379" max="5379" width="12.42578125" style="97" customWidth="1"/>
    <col min="5380" max="5380" width="13.42578125" style="97" customWidth="1"/>
    <col min="5381" max="5381" width="11.28515625" style="97" customWidth="1"/>
    <col min="5382" max="5382" width="15.7109375" style="97" customWidth="1"/>
    <col min="5383" max="5383" width="11.42578125" style="97" customWidth="1"/>
    <col min="5384" max="5632" width="9.140625" style="97"/>
    <col min="5633" max="5633" width="5.42578125" style="97" bestFit="1" customWidth="1"/>
    <col min="5634" max="5634" width="27.140625" style="97" customWidth="1"/>
    <col min="5635" max="5635" width="12.42578125" style="97" customWidth="1"/>
    <col min="5636" max="5636" width="13.42578125" style="97" customWidth="1"/>
    <col min="5637" max="5637" width="11.28515625" style="97" customWidth="1"/>
    <col min="5638" max="5638" width="15.7109375" style="97" customWidth="1"/>
    <col min="5639" max="5639" width="11.42578125" style="97" customWidth="1"/>
    <col min="5640" max="5888" width="9.140625" style="97"/>
    <col min="5889" max="5889" width="5.42578125" style="97" bestFit="1" customWidth="1"/>
    <col min="5890" max="5890" width="27.140625" style="97" customWidth="1"/>
    <col min="5891" max="5891" width="12.42578125" style="97" customWidth="1"/>
    <col min="5892" max="5892" width="13.42578125" style="97" customWidth="1"/>
    <col min="5893" max="5893" width="11.28515625" style="97" customWidth="1"/>
    <col min="5894" max="5894" width="15.7109375" style="97" customWidth="1"/>
    <col min="5895" max="5895" width="11.42578125" style="97" customWidth="1"/>
    <col min="5896" max="6144" width="9.140625" style="97"/>
    <col min="6145" max="6145" width="5.42578125" style="97" bestFit="1" customWidth="1"/>
    <col min="6146" max="6146" width="27.140625" style="97" customWidth="1"/>
    <col min="6147" max="6147" width="12.42578125" style="97" customWidth="1"/>
    <col min="6148" max="6148" width="13.42578125" style="97" customWidth="1"/>
    <col min="6149" max="6149" width="11.28515625" style="97" customWidth="1"/>
    <col min="6150" max="6150" width="15.7109375" style="97" customWidth="1"/>
    <col min="6151" max="6151" width="11.42578125" style="97" customWidth="1"/>
    <col min="6152" max="6400" width="9.140625" style="97"/>
    <col min="6401" max="6401" width="5.42578125" style="97" bestFit="1" customWidth="1"/>
    <col min="6402" max="6402" width="27.140625" style="97" customWidth="1"/>
    <col min="6403" max="6403" width="12.42578125" style="97" customWidth="1"/>
    <col min="6404" max="6404" width="13.42578125" style="97" customWidth="1"/>
    <col min="6405" max="6405" width="11.28515625" style="97" customWidth="1"/>
    <col min="6406" max="6406" width="15.7109375" style="97" customWidth="1"/>
    <col min="6407" max="6407" width="11.42578125" style="97" customWidth="1"/>
    <col min="6408" max="6656" width="9.140625" style="97"/>
    <col min="6657" max="6657" width="5.42578125" style="97" bestFit="1" customWidth="1"/>
    <col min="6658" max="6658" width="27.140625" style="97" customWidth="1"/>
    <col min="6659" max="6659" width="12.42578125" style="97" customWidth="1"/>
    <col min="6660" max="6660" width="13.42578125" style="97" customWidth="1"/>
    <col min="6661" max="6661" width="11.28515625" style="97" customWidth="1"/>
    <col min="6662" max="6662" width="15.7109375" style="97" customWidth="1"/>
    <col min="6663" max="6663" width="11.42578125" style="97" customWidth="1"/>
    <col min="6664" max="6912" width="9.140625" style="97"/>
    <col min="6913" max="6913" width="5.42578125" style="97" bestFit="1" customWidth="1"/>
    <col min="6914" max="6914" width="27.140625" style="97" customWidth="1"/>
    <col min="6915" max="6915" width="12.42578125" style="97" customWidth="1"/>
    <col min="6916" max="6916" width="13.42578125" style="97" customWidth="1"/>
    <col min="6917" max="6917" width="11.28515625" style="97" customWidth="1"/>
    <col min="6918" max="6918" width="15.7109375" style="97" customWidth="1"/>
    <col min="6919" max="6919" width="11.42578125" style="97" customWidth="1"/>
    <col min="6920" max="7168" width="9.140625" style="97"/>
    <col min="7169" max="7169" width="5.42578125" style="97" bestFit="1" customWidth="1"/>
    <col min="7170" max="7170" width="27.140625" style="97" customWidth="1"/>
    <col min="7171" max="7171" width="12.42578125" style="97" customWidth="1"/>
    <col min="7172" max="7172" width="13.42578125" style="97" customWidth="1"/>
    <col min="7173" max="7173" width="11.28515625" style="97" customWidth="1"/>
    <col min="7174" max="7174" width="15.7109375" style="97" customWidth="1"/>
    <col min="7175" max="7175" width="11.42578125" style="97" customWidth="1"/>
    <col min="7176" max="7424" width="9.140625" style="97"/>
    <col min="7425" max="7425" width="5.42578125" style="97" bestFit="1" customWidth="1"/>
    <col min="7426" max="7426" width="27.140625" style="97" customWidth="1"/>
    <col min="7427" max="7427" width="12.42578125" style="97" customWidth="1"/>
    <col min="7428" max="7428" width="13.42578125" style="97" customWidth="1"/>
    <col min="7429" max="7429" width="11.28515625" style="97" customWidth="1"/>
    <col min="7430" max="7430" width="15.7109375" style="97" customWidth="1"/>
    <col min="7431" max="7431" width="11.42578125" style="97" customWidth="1"/>
    <col min="7432" max="7680" width="9.140625" style="97"/>
    <col min="7681" max="7681" width="5.42578125" style="97" bestFit="1" customWidth="1"/>
    <col min="7682" max="7682" width="27.140625" style="97" customWidth="1"/>
    <col min="7683" max="7683" width="12.42578125" style="97" customWidth="1"/>
    <col min="7684" max="7684" width="13.42578125" style="97" customWidth="1"/>
    <col min="7685" max="7685" width="11.28515625" style="97" customWidth="1"/>
    <col min="7686" max="7686" width="15.7109375" style="97" customWidth="1"/>
    <col min="7687" max="7687" width="11.42578125" style="97" customWidth="1"/>
    <col min="7688" max="7936" width="9.140625" style="97"/>
    <col min="7937" max="7937" width="5.42578125" style="97" bestFit="1" customWidth="1"/>
    <col min="7938" max="7938" width="27.140625" style="97" customWidth="1"/>
    <col min="7939" max="7939" width="12.42578125" style="97" customWidth="1"/>
    <col min="7940" max="7940" width="13.42578125" style="97" customWidth="1"/>
    <col min="7941" max="7941" width="11.28515625" style="97" customWidth="1"/>
    <col min="7942" max="7942" width="15.7109375" style="97" customWidth="1"/>
    <col min="7943" max="7943" width="11.42578125" style="97" customWidth="1"/>
    <col min="7944" max="8192" width="9.140625" style="97"/>
    <col min="8193" max="8193" width="5.42578125" style="97" bestFit="1" customWidth="1"/>
    <col min="8194" max="8194" width="27.140625" style="97" customWidth="1"/>
    <col min="8195" max="8195" width="12.42578125" style="97" customWidth="1"/>
    <col min="8196" max="8196" width="13.42578125" style="97" customWidth="1"/>
    <col min="8197" max="8197" width="11.28515625" style="97" customWidth="1"/>
    <col min="8198" max="8198" width="15.7109375" style="97" customWidth="1"/>
    <col min="8199" max="8199" width="11.42578125" style="97" customWidth="1"/>
    <col min="8200" max="8448" width="9.140625" style="97"/>
    <col min="8449" max="8449" width="5.42578125" style="97" bestFit="1" customWidth="1"/>
    <col min="8450" max="8450" width="27.140625" style="97" customWidth="1"/>
    <col min="8451" max="8451" width="12.42578125" style="97" customWidth="1"/>
    <col min="8452" max="8452" width="13.42578125" style="97" customWidth="1"/>
    <col min="8453" max="8453" width="11.28515625" style="97" customWidth="1"/>
    <col min="8454" max="8454" width="15.7109375" style="97" customWidth="1"/>
    <col min="8455" max="8455" width="11.42578125" style="97" customWidth="1"/>
    <col min="8456" max="8704" width="9.140625" style="97"/>
    <col min="8705" max="8705" width="5.42578125" style="97" bestFit="1" customWidth="1"/>
    <col min="8706" max="8706" width="27.140625" style="97" customWidth="1"/>
    <col min="8707" max="8707" width="12.42578125" style="97" customWidth="1"/>
    <col min="8708" max="8708" width="13.42578125" style="97" customWidth="1"/>
    <col min="8709" max="8709" width="11.28515625" style="97" customWidth="1"/>
    <col min="8710" max="8710" width="15.7109375" style="97" customWidth="1"/>
    <col min="8711" max="8711" width="11.42578125" style="97" customWidth="1"/>
    <col min="8712" max="8960" width="9.140625" style="97"/>
    <col min="8961" max="8961" width="5.42578125" style="97" bestFit="1" customWidth="1"/>
    <col min="8962" max="8962" width="27.140625" style="97" customWidth="1"/>
    <col min="8963" max="8963" width="12.42578125" style="97" customWidth="1"/>
    <col min="8964" max="8964" width="13.42578125" style="97" customWidth="1"/>
    <col min="8965" max="8965" width="11.28515625" style="97" customWidth="1"/>
    <col min="8966" max="8966" width="15.7109375" style="97" customWidth="1"/>
    <col min="8967" max="8967" width="11.42578125" style="97" customWidth="1"/>
    <col min="8968" max="9216" width="9.140625" style="97"/>
    <col min="9217" max="9217" width="5.42578125" style="97" bestFit="1" customWidth="1"/>
    <col min="9218" max="9218" width="27.140625" style="97" customWidth="1"/>
    <col min="9219" max="9219" width="12.42578125" style="97" customWidth="1"/>
    <col min="9220" max="9220" width="13.42578125" style="97" customWidth="1"/>
    <col min="9221" max="9221" width="11.28515625" style="97" customWidth="1"/>
    <col min="9222" max="9222" width="15.7109375" style="97" customWidth="1"/>
    <col min="9223" max="9223" width="11.42578125" style="97" customWidth="1"/>
    <col min="9224" max="9472" width="9.140625" style="97"/>
    <col min="9473" max="9473" width="5.42578125" style="97" bestFit="1" customWidth="1"/>
    <col min="9474" max="9474" width="27.140625" style="97" customWidth="1"/>
    <col min="9475" max="9475" width="12.42578125" style="97" customWidth="1"/>
    <col min="9476" max="9476" width="13.42578125" style="97" customWidth="1"/>
    <col min="9477" max="9477" width="11.28515625" style="97" customWidth="1"/>
    <col min="9478" max="9478" width="15.7109375" style="97" customWidth="1"/>
    <col min="9479" max="9479" width="11.42578125" style="97" customWidth="1"/>
    <col min="9480" max="9728" width="9.140625" style="97"/>
    <col min="9729" max="9729" width="5.42578125" style="97" bestFit="1" customWidth="1"/>
    <col min="9730" max="9730" width="27.140625" style="97" customWidth="1"/>
    <col min="9731" max="9731" width="12.42578125" style="97" customWidth="1"/>
    <col min="9732" max="9732" width="13.42578125" style="97" customWidth="1"/>
    <col min="9733" max="9733" width="11.28515625" style="97" customWidth="1"/>
    <col min="9734" max="9734" width="15.7109375" style="97" customWidth="1"/>
    <col min="9735" max="9735" width="11.42578125" style="97" customWidth="1"/>
    <col min="9736" max="9984" width="9.140625" style="97"/>
    <col min="9985" max="9985" width="5.42578125" style="97" bestFit="1" customWidth="1"/>
    <col min="9986" max="9986" width="27.140625" style="97" customWidth="1"/>
    <col min="9987" max="9987" width="12.42578125" style="97" customWidth="1"/>
    <col min="9988" max="9988" width="13.42578125" style="97" customWidth="1"/>
    <col min="9989" max="9989" width="11.28515625" style="97" customWidth="1"/>
    <col min="9990" max="9990" width="15.7109375" style="97" customWidth="1"/>
    <col min="9991" max="9991" width="11.42578125" style="97" customWidth="1"/>
    <col min="9992" max="10240" width="9.140625" style="97"/>
    <col min="10241" max="10241" width="5.42578125" style="97" bestFit="1" customWidth="1"/>
    <col min="10242" max="10242" width="27.140625" style="97" customWidth="1"/>
    <col min="10243" max="10243" width="12.42578125" style="97" customWidth="1"/>
    <col min="10244" max="10244" width="13.42578125" style="97" customWidth="1"/>
    <col min="10245" max="10245" width="11.28515625" style="97" customWidth="1"/>
    <col min="10246" max="10246" width="15.7109375" style="97" customWidth="1"/>
    <col min="10247" max="10247" width="11.42578125" style="97" customWidth="1"/>
    <col min="10248" max="10496" width="9.140625" style="97"/>
    <col min="10497" max="10497" width="5.42578125" style="97" bestFit="1" customWidth="1"/>
    <col min="10498" max="10498" width="27.140625" style="97" customWidth="1"/>
    <col min="10499" max="10499" width="12.42578125" style="97" customWidth="1"/>
    <col min="10500" max="10500" width="13.42578125" style="97" customWidth="1"/>
    <col min="10501" max="10501" width="11.28515625" style="97" customWidth="1"/>
    <col min="10502" max="10502" width="15.7109375" style="97" customWidth="1"/>
    <col min="10503" max="10503" width="11.42578125" style="97" customWidth="1"/>
    <col min="10504" max="10752" width="9.140625" style="97"/>
    <col min="10753" max="10753" width="5.42578125" style="97" bestFit="1" customWidth="1"/>
    <col min="10754" max="10754" width="27.140625" style="97" customWidth="1"/>
    <col min="10755" max="10755" width="12.42578125" style="97" customWidth="1"/>
    <col min="10756" max="10756" width="13.42578125" style="97" customWidth="1"/>
    <col min="10757" max="10757" width="11.28515625" style="97" customWidth="1"/>
    <col min="10758" max="10758" width="15.7109375" style="97" customWidth="1"/>
    <col min="10759" max="10759" width="11.42578125" style="97" customWidth="1"/>
    <col min="10760" max="11008" width="9.140625" style="97"/>
    <col min="11009" max="11009" width="5.42578125" style="97" bestFit="1" customWidth="1"/>
    <col min="11010" max="11010" width="27.140625" style="97" customWidth="1"/>
    <col min="11011" max="11011" width="12.42578125" style="97" customWidth="1"/>
    <col min="11012" max="11012" width="13.42578125" style="97" customWidth="1"/>
    <col min="11013" max="11013" width="11.28515625" style="97" customWidth="1"/>
    <col min="11014" max="11014" width="15.7109375" style="97" customWidth="1"/>
    <col min="11015" max="11015" width="11.42578125" style="97" customWidth="1"/>
    <col min="11016" max="11264" width="9.140625" style="97"/>
    <col min="11265" max="11265" width="5.42578125" style="97" bestFit="1" customWidth="1"/>
    <col min="11266" max="11266" width="27.140625" style="97" customWidth="1"/>
    <col min="11267" max="11267" width="12.42578125" style="97" customWidth="1"/>
    <col min="11268" max="11268" width="13.42578125" style="97" customWidth="1"/>
    <col min="11269" max="11269" width="11.28515625" style="97" customWidth="1"/>
    <col min="11270" max="11270" width="15.7109375" style="97" customWidth="1"/>
    <col min="11271" max="11271" width="11.42578125" style="97" customWidth="1"/>
    <col min="11272" max="11520" width="9.140625" style="97"/>
    <col min="11521" max="11521" width="5.42578125" style="97" bestFit="1" customWidth="1"/>
    <col min="11522" max="11522" width="27.140625" style="97" customWidth="1"/>
    <col min="11523" max="11523" width="12.42578125" style="97" customWidth="1"/>
    <col min="11524" max="11524" width="13.42578125" style="97" customWidth="1"/>
    <col min="11525" max="11525" width="11.28515625" style="97" customWidth="1"/>
    <col min="11526" max="11526" width="15.7109375" style="97" customWidth="1"/>
    <col min="11527" max="11527" width="11.42578125" style="97" customWidth="1"/>
    <col min="11528" max="11776" width="9.140625" style="97"/>
    <col min="11777" max="11777" width="5.42578125" style="97" bestFit="1" customWidth="1"/>
    <col min="11778" max="11778" width="27.140625" style="97" customWidth="1"/>
    <col min="11779" max="11779" width="12.42578125" style="97" customWidth="1"/>
    <col min="11780" max="11780" width="13.42578125" style="97" customWidth="1"/>
    <col min="11781" max="11781" width="11.28515625" style="97" customWidth="1"/>
    <col min="11782" max="11782" width="15.7109375" style="97" customWidth="1"/>
    <col min="11783" max="11783" width="11.42578125" style="97" customWidth="1"/>
    <col min="11784" max="12032" width="9.140625" style="97"/>
    <col min="12033" max="12033" width="5.42578125" style="97" bestFit="1" customWidth="1"/>
    <col min="12034" max="12034" width="27.140625" style="97" customWidth="1"/>
    <col min="12035" max="12035" width="12.42578125" style="97" customWidth="1"/>
    <col min="12036" max="12036" width="13.42578125" style="97" customWidth="1"/>
    <col min="12037" max="12037" width="11.28515625" style="97" customWidth="1"/>
    <col min="12038" max="12038" width="15.7109375" style="97" customWidth="1"/>
    <col min="12039" max="12039" width="11.42578125" style="97" customWidth="1"/>
    <col min="12040" max="12288" width="9.140625" style="97"/>
    <col min="12289" max="12289" width="5.42578125" style="97" bestFit="1" customWidth="1"/>
    <col min="12290" max="12290" width="27.140625" style="97" customWidth="1"/>
    <col min="12291" max="12291" width="12.42578125" style="97" customWidth="1"/>
    <col min="12292" max="12292" width="13.42578125" style="97" customWidth="1"/>
    <col min="12293" max="12293" width="11.28515625" style="97" customWidth="1"/>
    <col min="12294" max="12294" width="15.7109375" style="97" customWidth="1"/>
    <col min="12295" max="12295" width="11.42578125" style="97" customWidth="1"/>
    <col min="12296" max="12544" width="9.140625" style="97"/>
    <col min="12545" max="12545" width="5.42578125" style="97" bestFit="1" customWidth="1"/>
    <col min="12546" max="12546" width="27.140625" style="97" customWidth="1"/>
    <col min="12547" max="12547" width="12.42578125" style="97" customWidth="1"/>
    <col min="12548" max="12548" width="13.42578125" style="97" customWidth="1"/>
    <col min="12549" max="12549" width="11.28515625" style="97" customWidth="1"/>
    <col min="12550" max="12550" width="15.7109375" style="97" customWidth="1"/>
    <col min="12551" max="12551" width="11.42578125" style="97" customWidth="1"/>
    <col min="12552" max="12800" width="9.140625" style="97"/>
    <col min="12801" max="12801" width="5.42578125" style="97" bestFit="1" customWidth="1"/>
    <col min="12802" max="12802" width="27.140625" style="97" customWidth="1"/>
    <col min="12803" max="12803" width="12.42578125" style="97" customWidth="1"/>
    <col min="12804" max="12804" width="13.42578125" style="97" customWidth="1"/>
    <col min="12805" max="12805" width="11.28515625" style="97" customWidth="1"/>
    <col min="12806" max="12806" width="15.7109375" style="97" customWidth="1"/>
    <col min="12807" max="12807" width="11.42578125" style="97" customWidth="1"/>
    <col min="12808" max="13056" width="9.140625" style="97"/>
    <col min="13057" max="13057" width="5.42578125" style="97" bestFit="1" customWidth="1"/>
    <col min="13058" max="13058" width="27.140625" style="97" customWidth="1"/>
    <col min="13059" max="13059" width="12.42578125" style="97" customWidth="1"/>
    <col min="13060" max="13060" width="13.42578125" style="97" customWidth="1"/>
    <col min="13061" max="13061" width="11.28515625" style="97" customWidth="1"/>
    <col min="13062" max="13062" width="15.7109375" style="97" customWidth="1"/>
    <col min="13063" max="13063" width="11.42578125" style="97" customWidth="1"/>
    <col min="13064" max="13312" width="9.140625" style="97"/>
    <col min="13313" max="13313" width="5.42578125" style="97" bestFit="1" customWidth="1"/>
    <col min="13314" max="13314" width="27.140625" style="97" customWidth="1"/>
    <col min="13315" max="13315" width="12.42578125" style="97" customWidth="1"/>
    <col min="13316" max="13316" width="13.42578125" style="97" customWidth="1"/>
    <col min="13317" max="13317" width="11.28515625" style="97" customWidth="1"/>
    <col min="13318" max="13318" width="15.7109375" style="97" customWidth="1"/>
    <col min="13319" max="13319" width="11.42578125" style="97" customWidth="1"/>
    <col min="13320" max="13568" width="9.140625" style="97"/>
    <col min="13569" max="13569" width="5.42578125" style="97" bestFit="1" customWidth="1"/>
    <col min="13570" max="13570" width="27.140625" style="97" customWidth="1"/>
    <col min="13571" max="13571" width="12.42578125" style="97" customWidth="1"/>
    <col min="13572" max="13572" width="13.42578125" style="97" customWidth="1"/>
    <col min="13573" max="13573" width="11.28515625" style="97" customWidth="1"/>
    <col min="13574" max="13574" width="15.7109375" style="97" customWidth="1"/>
    <col min="13575" max="13575" width="11.42578125" style="97" customWidth="1"/>
    <col min="13576" max="13824" width="9.140625" style="97"/>
    <col min="13825" max="13825" width="5.42578125" style="97" bestFit="1" customWidth="1"/>
    <col min="13826" max="13826" width="27.140625" style="97" customWidth="1"/>
    <col min="13827" max="13827" width="12.42578125" style="97" customWidth="1"/>
    <col min="13828" max="13828" width="13.42578125" style="97" customWidth="1"/>
    <col min="13829" max="13829" width="11.28515625" style="97" customWidth="1"/>
    <col min="13830" max="13830" width="15.7109375" style="97" customWidth="1"/>
    <col min="13831" max="13831" width="11.42578125" style="97" customWidth="1"/>
    <col min="13832" max="14080" width="9.140625" style="97"/>
    <col min="14081" max="14081" width="5.42578125" style="97" bestFit="1" customWidth="1"/>
    <col min="14082" max="14082" width="27.140625" style="97" customWidth="1"/>
    <col min="14083" max="14083" width="12.42578125" style="97" customWidth="1"/>
    <col min="14084" max="14084" width="13.42578125" style="97" customWidth="1"/>
    <col min="14085" max="14085" width="11.28515625" style="97" customWidth="1"/>
    <col min="14086" max="14086" width="15.7109375" style="97" customWidth="1"/>
    <col min="14087" max="14087" width="11.42578125" style="97" customWidth="1"/>
    <col min="14088" max="14336" width="9.140625" style="97"/>
    <col min="14337" max="14337" width="5.42578125" style="97" bestFit="1" customWidth="1"/>
    <col min="14338" max="14338" width="27.140625" style="97" customWidth="1"/>
    <col min="14339" max="14339" width="12.42578125" style="97" customWidth="1"/>
    <col min="14340" max="14340" width="13.42578125" style="97" customWidth="1"/>
    <col min="14341" max="14341" width="11.28515625" style="97" customWidth="1"/>
    <col min="14342" max="14342" width="15.7109375" style="97" customWidth="1"/>
    <col min="14343" max="14343" width="11.42578125" style="97" customWidth="1"/>
    <col min="14344" max="14592" width="9.140625" style="97"/>
    <col min="14593" max="14593" width="5.42578125" style="97" bestFit="1" customWidth="1"/>
    <col min="14594" max="14594" width="27.140625" style="97" customWidth="1"/>
    <col min="14595" max="14595" width="12.42578125" style="97" customWidth="1"/>
    <col min="14596" max="14596" width="13.42578125" style="97" customWidth="1"/>
    <col min="14597" max="14597" width="11.28515625" style="97" customWidth="1"/>
    <col min="14598" max="14598" width="15.7109375" style="97" customWidth="1"/>
    <col min="14599" max="14599" width="11.42578125" style="97" customWidth="1"/>
    <col min="14600" max="14848" width="9.140625" style="97"/>
    <col min="14849" max="14849" width="5.42578125" style="97" bestFit="1" customWidth="1"/>
    <col min="14850" max="14850" width="27.140625" style="97" customWidth="1"/>
    <col min="14851" max="14851" width="12.42578125" style="97" customWidth="1"/>
    <col min="14852" max="14852" width="13.42578125" style="97" customWidth="1"/>
    <col min="14853" max="14853" width="11.28515625" style="97" customWidth="1"/>
    <col min="14854" max="14854" width="15.7109375" style="97" customWidth="1"/>
    <col min="14855" max="14855" width="11.42578125" style="97" customWidth="1"/>
    <col min="14856" max="15104" width="9.140625" style="97"/>
    <col min="15105" max="15105" width="5.42578125" style="97" bestFit="1" customWidth="1"/>
    <col min="15106" max="15106" width="27.140625" style="97" customWidth="1"/>
    <col min="15107" max="15107" width="12.42578125" style="97" customWidth="1"/>
    <col min="15108" max="15108" width="13.42578125" style="97" customWidth="1"/>
    <col min="15109" max="15109" width="11.28515625" style="97" customWidth="1"/>
    <col min="15110" max="15110" width="15.7109375" style="97" customWidth="1"/>
    <col min="15111" max="15111" width="11.42578125" style="97" customWidth="1"/>
    <col min="15112" max="15360" width="9.140625" style="97"/>
    <col min="15361" max="15361" width="5.42578125" style="97" bestFit="1" customWidth="1"/>
    <col min="15362" max="15362" width="27.140625" style="97" customWidth="1"/>
    <col min="15363" max="15363" width="12.42578125" style="97" customWidth="1"/>
    <col min="15364" max="15364" width="13.42578125" style="97" customWidth="1"/>
    <col min="15365" max="15365" width="11.28515625" style="97" customWidth="1"/>
    <col min="15366" max="15366" width="15.7109375" style="97" customWidth="1"/>
    <col min="15367" max="15367" width="11.42578125" style="97" customWidth="1"/>
    <col min="15368" max="15616" width="9.140625" style="97"/>
    <col min="15617" max="15617" width="5.42578125" style="97" bestFit="1" customWidth="1"/>
    <col min="15618" max="15618" width="27.140625" style="97" customWidth="1"/>
    <col min="15619" max="15619" width="12.42578125" style="97" customWidth="1"/>
    <col min="15620" max="15620" width="13.42578125" style="97" customWidth="1"/>
    <col min="15621" max="15621" width="11.28515625" style="97" customWidth="1"/>
    <col min="15622" max="15622" width="15.7109375" style="97" customWidth="1"/>
    <col min="15623" max="15623" width="11.42578125" style="97" customWidth="1"/>
    <col min="15624" max="15872" width="9.140625" style="97"/>
    <col min="15873" max="15873" width="5.42578125" style="97" bestFit="1" customWidth="1"/>
    <col min="15874" max="15874" width="27.140625" style="97" customWidth="1"/>
    <col min="15875" max="15875" width="12.42578125" style="97" customWidth="1"/>
    <col min="15876" max="15876" width="13.42578125" style="97" customWidth="1"/>
    <col min="15877" max="15877" width="11.28515625" style="97" customWidth="1"/>
    <col min="15878" max="15878" width="15.7109375" style="97" customWidth="1"/>
    <col min="15879" max="15879" width="11.42578125" style="97" customWidth="1"/>
    <col min="15880" max="16128" width="9.140625" style="97"/>
    <col min="16129" max="16129" width="5.42578125" style="97" bestFit="1" customWidth="1"/>
    <col min="16130" max="16130" width="27.140625" style="97" customWidth="1"/>
    <col min="16131" max="16131" width="12.42578125" style="97" customWidth="1"/>
    <col min="16132" max="16132" width="13.42578125" style="97" customWidth="1"/>
    <col min="16133" max="16133" width="11.28515625" style="97" customWidth="1"/>
    <col min="16134" max="16134" width="15.7109375" style="97" customWidth="1"/>
    <col min="16135" max="16135" width="11.42578125" style="97" customWidth="1"/>
    <col min="16136" max="16384" width="9.140625" style="97"/>
  </cols>
  <sheetData>
    <row r="1" spans="1:7" x14ac:dyDescent="0.25">
      <c r="G1" s="7" t="s">
        <v>48</v>
      </c>
    </row>
    <row r="2" spans="1:7" s="94" customFormat="1" ht="56.25" customHeight="1" x14ac:dyDescent="0.25">
      <c r="A2" s="169" t="s">
        <v>3</v>
      </c>
      <c r="B2" s="169"/>
      <c r="C2" s="169"/>
      <c r="D2" s="200" t="s">
        <v>4</v>
      </c>
      <c r="E2" s="200"/>
      <c r="F2" s="200"/>
      <c r="G2" s="200"/>
    </row>
    <row r="3" spans="1:7" s="94" customFormat="1" ht="17.25" x14ac:dyDescent="0.25">
      <c r="A3" s="112"/>
      <c r="B3" s="112"/>
      <c r="D3" s="9"/>
      <c r="E3" s="9"/>
      <c r="F3" s="9"/>
      <c r="G3" s="9"/>
    </row>
    <row r="4" spans="1:7" ht="18.75" x14ac:dyDescent="0.25">
      <c r="A4" s="212" t="s">
        <v>136</v>
      </c>
      <c r="B4" s="212"/>
      <c r="C4" s="212"/>
      <c r="D4" s="212"/>
      <c r="E4" s="212"/>
      <c r="F4" s="212"/>
      <c r="G4" s="212"/>
    </row>
    <row r="5" spans="1:7" s="11" customFormat="1" x14ac:dyDescent="0.25">
      <c r="A5" s="103"/>
      <c r="B5" s="211" t="s">
        <v>198</v>
      </c>
      <c r="C5" s="211"/>
      <c r="D5" s="211"/>
      <c r="E5" s="211"/>
      <c r="F5" s="211"/>
      <c r="G5" s="211"/>
    </row>
    <row r="6" spans="1:7" s="11" customFormat="1" x14ac:dyDescent="0.25">
      <c r="A6" s="103"/>
      <c r="B6" s="211" t="s">
        <v>199</v>
      </c>
      <c r="C6" s="211"/>
      <c r="D6" s="211"/>
      <c r="E6" s="211"/>
      <c r="F6" s="211"/>
      <c r="G6" s="211"/>
    </row>
    <row r="7" spans="1:7" s="11" customFormat="1" x14ac:dyDescent="0.25">
      <c r="A7" s="103"/>
      <c r="B7" s="211" t="s">
        <v>200</v>
      </c>
      <c r="C7" s="211"/>
      <c r="D7" s="211"/>
      <c r="E7" s="211"/>
      <c r="F7" s="211"/>
      <c r="G7" s="211"/>
    </row>
    <row r="8" spans="1:7" s="11" customFormat="1" x14ac:dyDescent="0.25">
      <c r="A8" s="103"/>
      <c r="B8" s="211" t="s">
        <v>201</v>
      </c>
      <c r="C8" s="211"/>
      <c r="D8" s="211"/>
      <c r="E8" s="211"/>
      <c r="F8" s="211"/>
      <c r="G8" s="211"/>
    </row>
    <row r="10" spans="1:7" s="94" customFormat="1" ht="47.25" x14ac:dyDescent="0.25">
      <c r="A10" s="95" t="s">
        <v>10</v>
      </c>
      <c r="B10" s="145" t="s">
        <v>11</v>
      </c>
      <c r="C10" s="145"/>
      <c r="D10" s="145"/>
      <c r="E10" s="95" t="s">
        <v>12</v>
      </c>
      <c r="F10" s="104" t="s">
        <v>13</v>
      </c>
      <c r="G10" s="95" t="s">
        <v>14</v>
      </c>
    </row>
    <row r="11" spans="1:7" s="2" customFormat="1" ht="16.5" x14ac:dyDescent="0.25">
      <c r="A11" s="95" t="s">
        <v>0</v>
      </c>
      <c r="B11" s="210" t="s">
        <v>94</v>
      </c>
      <c r="C11" s="210"/>
      <c r="D11" s="210"/>
      <c r="E11" s="105">
        <f>E12+E16+E22+E25</f>
        <v>20</v>
      </c>
      <c r="F11" s="105">
        <f>F12+F16+F22+F25</f>
        <v>20</v>
      </c>
      <c r="G11" s="106"/>
    </row>
    <row r="12" spans="1:7" s="4" customFormat="1" ht="16.5" x14ac:dyDescent="0.25">
      <c r="A12" s="3">
        <v>1</v>
      </c>
      <c r="B12" s="210" t="s">
        <v>95</v>
      </c>
      <c r="C12" s="210"/>
      <c r="D12" s="210"/>
      <c r="E12" s="105">
        <f>5-(E13+E14+E15)</f>
        <v>5</v>
      </c>
      <c r="F12" s="105">
        <f>5-(F13+F14+F15)</f>
        <v>5</v>
      </c>
      <c r="G12" s="106"/>
    </row>
    <row r="13" spans="1:7" s="16" customFormat="1" ht="16.5" x14ac:dyDescent="0.25">
      <c r="A13" s="3" t="s">
        <v>15</v>
      </c>
      <c r="B13" s="176" t="s">
        <v>140</v>
      </c>
      <c r="C13" s="177"/>
      <c r="D13" s="178"/>
      <c r="E13" s="3"/>
      <c r="F13" s="19"/>
      <c r="G13" s="3"/>
    </row>
    <row r="14" spans="1:7" s="18" customFormat="1" ht="17.25" x14ac:dyDescent="0.25">
      <c r="A14" s="3" t="s">
        <v>16</v>
      </c>
      <c r="B14" s="176" t="s">
        <v>96</v>
      </c>
      <c r="C14" s="177"/>
      <c r="D14" s="178"/>
      <c r="E14" s="3"/>
      <c r="F14" s="19"/>
      <c r="G14" s="24"/>
    </row>
    <row r="15" spans="1:7" s="18" customFormat="1" ht="17.25" x14ac:dyDescent="0.25">
      <c r="A15" s="3" t="s">
        <v>17</v>
      </c>
      <c r="B15" s="176" t="s">
        <v>129</v>
      </c>
      <c r="C15" s="177"/>
      <c r="D15" s="178"/>
      <c r="E15" s="3"/>
      <c r="F15" s="19"/>
      <c r="G15" s="24"/>
    </row>
    <row r="16" spans="1:7" s="18" customFormat="1" ht="17.25" x14ac:dyDescent="0.25">
      <c r="A16" s="3">
        <v>2</v>
      </c>
      <c r="B16" s="201" t="s">
        <v>98</v>
      </c>
      <c r="C16" s="202"/>
      <c r="D16" s="203"/>
      <c r="E16" s="105">
        <f>6-(E17+E18+E19+E20+E21)</f>
        <v>6</v>
      </c>
      <c r="F16" s="105">
        <f>6-(F17+F18+F19+F20+F21)</f>
        <v>6</v>
      </c>
      <c r="G16" s="24"/>
    </row>
    <row r="17" spans="1:7" s="18" customFormat="1" ht="17.25" x14ac:dyDescent="0.25">
      <c r="A17" s="19" t="s">
        <v>18</v>
      </c>
      <c r="B17" s="176" t="s">
        <v>99</v>
      </c>
      <c r="C17" s="177"/>
      <c r="D17" s="178"/>
      <c r="E17" s="19"/>
      <c r="F17" s="19"/>
      <c r="G17" s="24"/>
    </row>
    <row r="18" spans="1:7" s="18" customFormat="1" ht="17.25" x14ac:dyDescent="0.25">
      <c r="A18" s="19" t="s">
        <v>19</v>
      </c>
      <c r="B18" s="176" t="s">
        <v>100</v>
      </c>
      <c r="C18" s="177"/>
      <c r="D18" s="178"/>
      <c r="E18" s="19"/>
      <c r="F18" s="19"/>
      <c r="G18" s="32"/>
    </row>
    <row r="19" spans="1:7" s="18" customFormat="1" ht="17.25" x14ac:dyDescent="0.25">
      <c r="A19" s="3" t="s">
        <v>20</v>
      </c>
      <c r="B19" s="176" t="s">
        <v>137</v>
      </c>
      <c r="C19" s="177"/>
      <c r="D19" s="178"/>
      <c r="E19" s="3"/>
      <c r="F19" s="19"/>
      <c r="G19" s="21"/>
    </row>
    <row r="20" spans="1:7" s="18" customFormat="1" ht="17.25" x14ac:dyDescent="0.25">
      <c r="A20" s="3" t="s">
        <v>21</v>
      </c>
      <c r="B20" s="176" t="s">
        <v>130</v>
      </c>
      <c r="C20" s="177"/>
      <c r="D20" s="178"/>
      <c r="E20" s="3"/>
      <c r="F20" s="19"/>
      <c r="G20" s="21"/>
    </row>
    <row r="21" spans="1:7" s="18" customFormat="1" ht="17.25" x14ac:dyDescent="0.25">
      <c r="A21" s="3" t="s">
        <v>22</v>
      </c>
      <c r="B21" s="176" t="s">
        <v>103</v>
      </c>
      <c r="C21" s="177"/>
      <c r="D21" s="178"/>
      <c r="E21" s="3"/>
      <c r="F21" s="19"/>
      <c r="G21" s="24"/>
    </row>
    <row r="22" spans="1:7" s="4" customFormat="1" ht="16.5" x14ac:dyDescent="0.25">
      <c r="A22" s="3">
        <v>3</v>
      </c>
      <c r="B22" s="201" t="s">
        <v>104</v>
      </c>
      <c r="C22" s="202"/>
      <c r="D22" s="203"/>
      <c r="E22" s="105">
        <f>5-(E23+E24)</f>
        <v>5</v>
      </c>
      <c r="F22" s="105">
        <f>5-(F23+F24)</f>
        <v>5</v>
      </c>
      <c r="G22" s="106"/>
    </row>
    <row r="23" spans="1:7" s="18" customFormat="1" ht="17.25" x14ac:dyDescent="0.25">
      <c r="A23" s="3" t="s">
        <v>23</v>
      </c>
      <c r="B23" s="176" t="s">
        <v>105</v>
      </c>
      <c r="C23" s="177"/>
      <c r="D23" s="178"/>
      <c r="E23" s="3"/>
      <c r="F23" s="19"/>
      <c r="G23" s="19"/>
    </row>
    <row r="24" spans="1:7" s="18" customFormat="1" ht="17.25" x14ac:dyDescent="0.25">
      <c r="A24" s="3" t="s">
        <v>24</v>
      </c>
      <c r="B24" s="176" t="s">
        <v>138</v>
      </c>
      <c r="C24" s="177"/>
      <c r="D24" s="178"/>
      <c r="E24" s="3"/>
      <c r="F24" s="19"/>
      <c r="G24" s="24"/>
    </row>
    <row r="25" spans="1:7" s="18" customFormat="1" ht="17.25" x14ac:dyDescent="0.25">
      <c r="A25" s="107">
        <v>4</v>
      </c>
      <c r="B25" s="201" t="s">
        <v>107</v>
      </c>
      <c r="C25" s="202"/>
      <c r="D25" s="203"/>
      <c r="E25" s="105">
        <f>4-(E26+E27+E28)</f>
        <v>4</v>
      </c>
      <c r="F25" s="105">
        <f>4-(F26+F27+F28)</f>
        <v>4</v>
      </c>
      <c r="G25" s="24"/>
    </row>
    <row r="26" spans="1:7" s="18" customFormat="1" ht="17.25" x14ac:dyDescent="0.25">
      <c r="A26" s="3" t="s">
        <v>108</v>
      </c>
      <c r="B26" s="176" t="s">
        <v>109</v>
      </c>
      <c r="C26" s="177"/>
      <c r="D26" s="178"/>
      <c r="E26" s="3"/>
      <c r="F26" s="19"/>
      <c r="G26" s="24"/>
    </row>
    <row r="27" spans="1:7" s="18" customFormat="1" ht="17.25" x14ac:dyDescent="0.25">
      <c r="A27" s="3" t="s">
        <v>110</v>
      </c>
      <c r="B27" s="176" t="s">
        <v>111</v>
      </c>
      <c r="C27" s="177"/>
      <c r="D27" s="178"/>
      <c r="E27" s="3"/>
      <c r="F27" s="19"/>
      <c r="G27" s="19"/>
    </row>
    <row r="28" spans="1:7" s="18" customFormat="1" ht="17.25" x14ac:dyDescent="0.25">
      <c r="A28" s="3" t="s">
        <v>112</v>
      </c>
      <c r="B28" s="176" t="s">
        <v>113</v>
      </c>
      <c r="C28" s="177"/>
      <c r="D28" s="178"/>
      <c r="E28" s="3"/>
      <c r="F28" s="19"/>
      <c r="G28" s="24"/>
    </row>
    <row r="29" spans="1:7" s="18" customFormat="1" ht="17.25" x14ac:dyDescent="0.25">
      <c r="A29" s="95" t="s">
        <v>1</v>
      </c>
      <c r="B29" s="207" t="s">
        <v>6</v>
      </c>
      <c r="C29" s="208"/>
      <c r="D29" s="209"/>
      <c r="E29" s="105">
        <f>E30+E32+E34+E36+E38+E41</f>
        <v>20</v>
      </c>
      <c r="F29" s="105">
        <f>F30+F32+F34+F36+F38+F41</f>
        <v>10</v>
      </c>
      <c r="G29" s="24"/>
    </row>
    <row r="30" spans="1:7" s="2" customFormat="1" ht="16.5" x14ac:dyDescent="0.25">
      <c r="A30" s="3">
        <v>5</v>
      </c>
      <c r="B30" s="210" t="s">
        <v>46</v>
      </c>
      <c r="C30" s="210"/>
      <c r="D30" s="210"/>
      <c r="E30" s="106">
        <v>1</v>
      </c>
      <c r="F30" s="108">
        <f>F31</f>
        <v>1</v>
      </c>
      <c r="G30" s="106"/>
    </row>
    <row r="31" spans="1:7" s="4" customFormat="1" ht="49.5" x14ac:dyDescent="0.25">
      <c r="A31" s="3"/>
      <c r="B31" s="199" t="s">
        <v>139</v>
      </c>
      <c r="C31" s="199"/>
      <c r="D31" s="199"/>
      <c r="E31" s="106"/>
      <c r="F31" s="92">
        <v>1</v>
      </c>
      <c r="G31" s="3" t="s">
        <v>202</v>
      </c>
    </row>
    <row r="32" spans="1:7" s="18" customFormat="1" ht="17.25" x14ac:dyDescent="0.25">
      <c r="A32" s="3">
        <v>6</v>
      </c>
      <c r="B32" s="201" t="s">
        <v>131</v>
      </c>
      <c r="C32" s="202"/>
      <c r="D32" s="203"/>
      <c r="E32" s="106">
        <v>2</v>
      </c>
      <c r="F32" s="108">
        <f>F33</f>
        <v>0</v>
      </c>
      <c r="G32" s="24"/>
    </row>
    <row r="33" spans="1:13" s="18" customFormat="1" ht="17.25" x14ac:dyDescent="0.25">
      <c r="A33" s="3"/>
      <c r="B33" s="189" t="s">
        <v>132</v>
      </c>
      <c r="C33" s="190"/>
      <c r="D33" s="191"/>
      <c r="E33" s="106"/>
      <c r="F33" s="92"/>
      <c r="G33" s="24"/>
      <c r="H33" s="27"/>
      <c r="I33" s="27"/>
    </row>
    <row r="34" spans="1:13" s="18" customFormat="1" ht="17.25" x14ac:dyDescent="0.25">
      <c r="A34" s="3">
        <v>7</v>
      </c>
      <c r="B34" s="201" t="s">
        <v>117</v>
      </c>
      <c r="C34" s="202"/>
      <c r="D34" s="203"/>
      <c r="E34" s="106">
        <v>2</v>
      </c>
      <c r="F34" s="108">
        <f>F35</f>
        <v>2</v>
      </c>
      <c r="G34" s="24"/>
    </row>
    <row r="35" spans="1:13" s="4" customFormat="1" ht="66" x14ac:dyDescent="0.25">
      <c r="A35" s="3"/>
      <c r="B35" s="176" t="s">
        <v>49</v>
      </c>
      <c r="C35" s="177"/>
      <c r="D35" s="178"/>
      <c r="E35" s="106"/>
      <c r="F35" s="92">
        <v>2</v>
      </c>
      <c r="G35" s="3" t="s">
        <v>203</v>
      </c>
    </row>
    <row r="36" spans="1:13" s="18" customFormat="1" ht="17.25" x14ac:dyDescent="0.25">
      <c r="A36" s="3">
        <v>8</v>
      </c>
      <c r="B36" s="201" t="s">
        <v>118</v>
      </c>
      <c r="C36" s="202"/>
      <c r="D36" s="203"/>
      <c r="E36" s="106">
        <v>2</v>
      </c>
      <c r="F36" s="108">
        <f>F37</f>
        <v>2</v>
      </c>
      <c r="G36" s="24"/>
    </row>
    <row r="37" spans="1:13" s="18" customFormat="1" ht="66" x14ac:dyDescent="0.25">
      <c r="A37" s="3"/>
      <c r="B37" s="176" t="s">
        <v>47</v>
      </c>
      <c r="C37" s="177"/>
      <c r="D37" s="178"/>
      <c r="E37" s="106"/>
      <c r="F37" s="92">
        <v>2</v>
      </c>
      <c r="G37" s="3" t="s">
        <v>204</v>
      </c>
    </row>
    <row r="38" spans="1:13" s="18" customFormat="1" ht="17.25" x14ac:dyDescent="0.25">
      <c r="A38" s="3">
        <v>9</v>
      </c>
      <c r="B38" s="201" t="s">
        <v>119</v>
      </c>
      <c r="C38" s="202"/>
      <c r="D38" s="203"/>
      <c r="E38" s="106">
        <v>8</v>
      </c>
      <c r="F38" s="108">
        <f>IF((F39+F40)&gt;8,"8",(F39+F40))</f>
        <v>5</v>
      </c>
      <c r="G38" s="24"/>
    </row>
    <row r="39" spans="1:13" s="18" customFormat="1" ht="66" x14ac:dyDescent="0.25">
      <c r="A39" s="3" t="s">
        <v>120</v>
      </c>
      <c r="B39" s="176" t="s">
        <v>141</v>
      </c>
      <c r="C39" s="177"/>
      <c r="D39" s="178"/>
      <c r="E39" s="106"/>
      <c r="F39" s="92">
        <v>5</v>
      </c>
      <c r="G39" s="3" t="s">
        <v>205</v>
      </c>
    </row>
    <row r="40" spans="1:13" s="18" customFormat="1" ht="17.25" x14ac:dyDescent="0.25">
      <c r="A40" s="3" t="s">
        <v>121</v>
      </c>
      <c r="B40" s="176" t="s">
        <v>133</v>
      </c>
      <c r="C40" s="177"/>
      <c r="D40" s="178"/>
      <c r="E40" s="106"/>
      <c r="F40" s="92"/>
      <c r="G40" s="24"/>
    </row>
    <row r="41" spans="1:13" s="4" customFormat="1" ht="16.5" x14ac:dyDescent="0.25">
      <c r="A41" s="3">
        <v>10</v>
      </c>
      <c r="B41" s="201" t="s">
        <v>134</v>
      </c>
      <c r="C41" s="202"/>
      <c r="D41" s="203"/>
      <c r="E41" s="106">
        <v>5</v>
      </c>
      <c r="F41" s="108">
        <f>F42</f>
        <v>0</v>
      </c>
      <c r="G41" s="106"/>
    </row>
    <row r="42" spans="1:13" s="18" customFormat="1" ht="17.25" x14ac:dyDescent="0.25">
      <c r="A42" s="3"/>
      <c r="B42" s="176" t="s">
        <v>135</v>
      </c>
      <c r="C42" s="177"/>
      <c r="D42" s="178"/>
      <c r="E42" s="106"/>
      <c r="F42" s="92"/>
      <c r="G42" s="24"/>
      <c r="H42" s="28"/>
      <c r="I42" s="28"/>
      <c r="J42" s="28"/>
      <c r="K42" s="28"/>
      <c r="L42" s="28"/>
      <c r="M42" s="28"/>
    </row>
    <row r="43" spans="1:13" s="94" customFormat="1" ht="16.5" x14ac:dyDescent="0.25">
      <c r="A43" s="95"/>
      <c r="B43" s="204" t="s">
        <v>7</v>
      </c>
      <c r="C43" s="205"/>
      <c r="D43" s="206"/>
      <c r="E43" s="109">
        <f>E11+E29</f>
        <v>40</v>
      </c>
      <c r="F43" s="109">
        <f>F11+F29</f>
        <v>30</v>
      </c>
      <c r="G43" s="95"/>
    </row>
    <row r="44" spans="1:13" x14ac:dyDescent="0.25">
      <c r="C44" s="6"/>
      <c r="D44" s="6"/>
    </row>
    <row r="45" spans="1:13" x14ac:dyDescent="0.25">
      <c r="B45" s="196" t="s">
        <v>2</v>
      </c>
      <c r="C45" s="196"/>
      <c r="D45" s="196"/>
      <c r="E45" s="196"/>
    </row>
    <row r="46" spans="1:13" x14ac:dyDescent="0.25">
      <c r="A46" s="197" t="s">
        <v>197</v>
      </c>
      <c r="B46" s="197"/>
      <c r="C46" s="197"/>
      <c r="D46" s="197"/>
      <c r="E46" s="197"/>
      <c r="F46" s="197"/>
      <c r="G46" s="197"/>
    </row>
    <row r="47" spans="1:13" s="96" customFormat="1" ht="16.5" x14ac:dyDescent="0.25">
      <c r="B47" s="25"/>
      <c r="C47" s="25"/>
      <c r="D47" s="188" t="s">
        <v>196</v>
      </c>
      <c r="E47" s="188"/>
      <c r="F47" s="188"/>
      <c r="G47" s="188"/>
    </row>
    <row r="48" spans="1:13" s="94" customFormat="1" ht="16.5" x14ac:dyDescent="0.25">
      <c r="D48" s="169" t="s">
        <v>8</v>
      </c>
      <c r="E48" s="169"/>
      <c r="F48" s="169"/>
      <c r="G48" s="169"/>
    </row>
    <row r="49" spans="4:7" x14ac:dyDescent="0.25">
      <c r="D49" s="170" t="s">
        <v>166</v>
      </c>
      <c r="E49" s="170"/>
      <c r="F49" s="170"/>
      <c r="G49" s="170"/>
    </row>
  </sheetData>
  <mergeCells count="47">
    <mergeCell ref="B6:G6"/>
    <mergeCell ref="A2:C2"/>
    <mergeCell ref="D2:G2"/>
    <mergeCell ref="A3:B3"/>
    <mergeCell ref="A4:G4"/>
    <mergeCell ref="B5:G5"/>
    <mergeCell ref="B19:D19"/>
    <mergeCell ref="B7:G7"/>
    <mergeCell ref="B8:G8"/>
    <mergeCell ref="B10:D10"/>
    <mergeCell ref="B11:D11"/>
    <mergeCell ref="B12:D12"/>
    <mergeCell ref="B13:D13"/>
    <mergeCell ref="B14:D14"/>
    <mergeCell ref="B15:D15"/>
    <mergeCell ref="B16:D16"/>
    <mergeCell ref="B17:D17"/>
    <mergeCell ref="B18:D18"/>
    <mergeCell ref="B31:D31"/>
    <mergeCell ref="B20:D20"/>
    <mergeCell ref="B21:D21"/>
    <mergeCell ref="B22:D22"/>
    <mergeCell ref="B23:D23"/>
    <mergeCell ref="B24:D24"/>
    <mergeCell ref="B25:D25"/>
    <mergeCell ref="B26:D26"/>
    <mergeCell ref="B27:D27"/>
    <mergeCell ref="B28:D28"/>
    <mergeCell ref="B29:D29"/>
    <mergeCell ref="B30:D30"/>
    <mergeCell ref="B43:D43"/>
    <mergeCell ref="B32:D32"/>
    <mergeCell ref="B33:D33"/>
    <mergeCell ref="B34:D34"/>
    <mergeCell ref="B35:D35"/>
    <mergeCell ref="B36:D36"/>
    <mergeCell ref="B37:D37"/>
    <mergeCell ref="B38:D38"/>
    <mergeCell ref="B39:D39"/>
    <mergeCell ref="B40:D40"/>
    <mergeCell ref="B41:D41"/>
    <mergeCell ref="B42:D42"/>
    <mergeCell ref="B45:E45"/>
    <mergeCell ref="A46:G46"/>
    <mergeCell ref="D47:G47"/>
    <mergeCell ref="D48:G48"/>
    <mergeCell ref="D49:G49"/>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Mẫu 4A</vt:lpstr>
      <vt:lpstr>KL CV 10%</vt:lpstr>
      <vt:lpstr>Trang</vt:lpstr>
      <vt:lpstr>Dung</vt:lpstr>
      <vt:lpstr>Hoa</vt:lpstr>
      <vt:lpstr>Dung!Print_Titles</vt:lpstr>
      <vt:lpstr>Trang!Print_Titles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Yen-TCHC</cp:lastModifiedBy>
  <cp:lastPrinted>2019-09-24T06:34:03Z</cp:lastPrinted>
  <dcterms:created xsi:type="dcterms:W3CDTF">2018-08-07T00:58:29Z</dcterms:created>
  <dcterms:modified xsi:type="dcterms:W3CDTF">2019-09-25T02:50:26Z</dcterms:modified>
</cp:coreProperties>
</file>